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káš\Desktop\"/>
    </mc:Choice>
  </mc:AlternateContent>
  <bookViews>
    <workbookView xWindow="0" yWindow="0" windowWidth="0" windowHeight="0"/>
  </bookViews>
  <sheets>
    <sheet name="Rekapitulace stavby" sheetId="1" r:id="rId1"/>
    <sheet name="D.4.1-1 - Část technologi..." sheetId="2" r:id="rId2"/>
    <sheet name="D.4.1-2 - Část technologi..." sheetId="3" r:id="rId3"/>
    <sheet name="D.4.2-1 - Část elektro - ..." sheetId="4" r:id="rId4"/>
    <sheet name="D.4.3-2 - Část stavební -..." sheetId="5" r:id="rId5"/>
    <sheet name="D.4.2-2 - Část elektro - ..." sheetId="6" r:id="rId6"/>
    <sheet name="D.4.3-1 - Část stavební -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'D.4.1-1 - Část technologi...'!$C$124:$L$233</definedName>
    <definedName name="_xlnm.Print_Area" localSheetId="1">'D.4.1-1 - Část technologi...'!$C$4:$K$76,'D.4.1-1 - Část technologi...'!$C$82:$K$106,'D.4.1-1 - Část technologi...'!$C$112:$K$233</definedName>
    <definedName name="_xlnm.Print_Titles" localSheetId="1">'D.4.1-1 - Část technologi...'!$124:$124</definedName>
    <definedName name="_xlnm._FilterDatabase" localSheetId="2" hidden="1">'D.4.1-2 - Část technologi...'!$C$120:$L$173</definedName>
    <definedName name="_xlnm.Print_Area" localSheetId="2">'D.4.1-2 - Část technologi...'!$C$4:$K$76,'D.4.1-2 - Část technologi...'!$C$82:$K$102,'D.4.1-2 - Část technologi...'!$C$108:$K$173</definedName>
    <definedName name="_xlnm.Print_Titles" localSheetId="2">'D.4.1-2 - Část technologi...'!$120:$120</definedName>
    <definedName name="_xlnm._FilterDatabase" localSheetId="3" hidden="1">'D.4.2-1 - Část elektro - ...'!$C$128:$L$209</definedName>
    <definedName name="_xlnm.Print_Area" localSheetId="3">'D.4.2-1 - Část elektro - ...'!$C$4:$K$76,'D.4.2-1 - Část elektro - ...'!$C$82:$K$110,'D.4.2-1 - Část elektro - ...'!$C$116:$K$209</definedName>
    <definedName name="_xlnm.Print_Titles" localSheetId="3">'D.4.2-1 - Část elektro - ...'!$128:$128</definedName>
    <definedName name="_xlnm._FilterDatabase" localSheetId="4" hidden="1">'D.4.3-2 - Část stavební -...'!$C$129:$L$165</definedName>
    <definedName name="_xlnm.Print_Area" localSheetId="4">'D.4.3-2 - Část stavební -...'!$C$4:$K$76,'D.4.3-2 - Část stavební -...'!$C$82:$K$111,'D.4.3-2 - Část stavební -...'!$C$117:$K$165</definedName>
    <definedName name="_xlnm.Print_Titles" localSheetId="4">'D.4.3-2 - Část stavební -...'!$129:$129</definedName>
    <definedName name="_xlnm._FilterDatabase" localSheetId="5" hidden="1">'D.4.2-2 - Část elektro - ...'!$C$128:$L$202</definedName>
    <definedName name="_xlnm.Print_Area" localSheetId="5">'D.4.2-2 - Část elektro - ...'!$C$4:$K$76,'D.4.2-2 - Část elektro - ...'!$C$82:$K$110,'D.4.2-2 - Část elektro - ...'!$C$116:$K$202</definedName>
    <definedName name="_xlnm.Print_Titles" localSheetId="5">'D.4.2-2 - Část elektro - ...'!$128:$128</definedName>
    <definedName name="_xlnm._FilterDatabase" localSheetId="6" hidden="1">'D.4.3-1 - Část stavební -...'!$C$128:$L$163</definedName>
    <definedName name="_xlnm.Print_Area" localSheetId="6">'D.4.3-1 - Část stavební -...'!$C$4:$K$76,'D.4.3-1 - Část stavební -...'!$C$82:$K$110,'D.4.3-1 - Část stavební -...'!$C$116:$K$163</definedName>
    <definedName name="_xlnm.Print_Titles" localSheetId="6">'D.4.3-1 - Část stavební -...'!$128:$128</definedName>
  </definedNames>
  <calcPr/>
</workbook>
</file>

<file path=xl/calcChain.xml><?xml version="1.0" encoding="utf-8"?>
<calcChain xmlns="http://schemas.openxmlformats.org/spreadsheetml/2006/main">
  <c i="7" l="1" r="K39"/>
  <c r="K38"/>
  <c i="1" r="BA100"/>
  <c i="7" r="K37"/>
  <c i="1" r="AZ100"/>
  <c i="7" r="BI163"/>
  <c r="BH163"/>
  <c r="BG163"/>
  <c r="BF163"/>
  <c r="X163"/>
  <c r="X162"/>
  <c r="V163"/>
  <c r="V162"/>
  <c r="T163"/>
  <c r="T162"/>
  <c r="P163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X133"/>
  <c r="V134"/>
  <c r="V133"/>
  <c r="T134"/>
  <c r="T133"/>
  <c r="P134"/>
  <c r="BI132"/>
  <c r="BH132"/>
  <c r="BG132"/>
  <c r="BF132"/>
  <c r="X132"/>
  <c r="X131"/>
  <c r="V132"/>
  <c r="V131"/>
  <c r="T132"/>
  <c r="T131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6" r="K39"/>
  <c r="K38"/>
  <c i="1" r="BA99"/>
  <c i="6" r="K37"/>
  <c i="1" r="AZ99"/>
  <c i="6"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5"/>
  <c r="BH175"/>
  <c r="BG175"/>
  <c r="BF175"/>
  <c r="X175"/>
  <c r="X174"/>
  <c r="V175"/>
  <c r="V174"/>
  <c r="T175"/>
  <c r="T174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119"/>
  <c i="5" r="K39"/>
  <c r="K38"/>
  <c i="1" r="BA98"/>
  <c i="5" r="K37"/>
  <c i="1" r="AZ98"/>
  <c i="5" r="BI165"/>
  <c r="BH165"/>
  <c r="BG165"/>
  <c r="BF165"/>
  <c r="X165"/>
  <c r="X164"/>
  <c r="V165"/>
  <c r="V164"/>
  <c r="T165"/>
  <c r="T164"/>
  <c r="P165"/>
  <c r="BI163"/>
  <c r="BH163"/>
  <c r="BG163"/>
  <c r="BF163"/>
  <c r="X163"/>
  <c r="X162"/>
  <c r="X161"/>
  <c r="V163"/>
  <c r="V162"/>
  <c r="T163"/>
  <c r="T162"/>
  <c r="T161"/>
  <c r="P163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2"/>
  <c r="BH152"/>
  <c r="BG152"/>
  <c r="BF152"/>
  <c r="X152"/>
  <c r="X151"/>
  <c r="V152"/>
  <c r="V151"/>
  <c r="T152"/>
  <c r="T151"/>
  <c r="P152"/>
  <c r="BI150"/>
  <c r="BH150"/>
  <c r="BG150"/>
  <c r="BF150"/>
  <c r="X150"/>
  <c r="X149"/>
  <c r="V150"/>
  <c r="V149"/>
  <c r="T150"/>
  <c r="T149"/>
  <c r="P150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5"/>
  <c r="BH135"/>
  <c r="BG135"/>
  <c r="BF135"/>
  <c r="X135"/>
  <c r="X134"/>
  <c r="V135"/>
  <c r="V134"/>
  <c r="T135"/>
  <c r="T134"/>
  <c r="P135"/>
  <c r="BI133"/>
  <c r="BH133"/>
  <c r="BG133"/>
  <c r="BF133"/>
  <c r="X133"/>
  <c r="X132"/>
  <c r="V133"/>
  <c r="V132"/>
  <c r="T133"/>
  <c r="T132"/>
  <c r="P133"/>
  <c r="J127"/>
  <c r="J126"/>
  <c r="F126"/>
  <c r="F124"/>
  <c r="E122"/>
  <c r="J92"/>
  <c r="J91"/>
  <c r="F91"/>
  <c r="F89"/>
  <c r="E87"/>
  <c r="J18"/>
  <c r="E18"/>
  <c r="F127"/>
  <c r="J17"/>
  <c r="J12"/>
  <c r="J124"/>
  <c r="E7"/>
  <c r="E85"/>
  <c i="4" r="K39"/>
  <c r="K38"/>
  <c i="1" r="BA97"/>
  <c i="4" r="K37"/>
  <c i="1" r="AZ97"/>
  <c i="4" r="BI209"/>
  <c r="BH209"/>
  <c r="BG209"/>
  <c r="BF209"/>
  <c r="X209"/>
  <c r="V209"/>
  <c r="T209"/>
  <c r="P209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5"/>
  <c r="BH175"/>
  <c r="BG175"/>
  <c r="BF175"/>
  <c r="X175"/>
  <c r="X174"/>
  <c r="V175"/>
  <c r="V174"/>
  <c r="T175"/>
  <c r="T174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J126"/>
  <c r="J125"/>
  <c r="F125"/>
  <c r="F123"/>
  <c r="E121"/>
  <c r="J92"/>
  <c r="J91"/>
  <c r="F91"/>
  <c r="F89"/>
  <c r="E87"/>
  <c r="J18"/>
  <c r="E18"/>
  <c r="F126"/>
  <c r="J17"/>
  <c r="J12"/>
  <c r="J89"/>
  <c r="E7"/>
  <c r="E119"/>
  <c i="3" r="K39"/>
  <c r="K38"/>
  <c i="1" r="BA96"/>
  <c i="3" r="K37"/>
  <c i="1" r="AZ96"/>
  <c i="3"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2" r="K39"/>
  <c r="K38"/>
  <c i="1" r="BA95"/>
  <c i="2" r="K37"/>
  <c i="1" r="AZ95"/>
  <c i="2" r="BI233"/>
  <c r="BH233"/>
  <c r="BG233"/>
  <c r="BF233"/>
  <c r="X233"/>
  <c r="V233"/>
  <c r="T233"/>
  <c r="P233"/>
  <c r="BI232"/>
  <c r="BH232"/>
  <c r="BG232"/>
  <c r="BF232"/>
  <c r="X232"/>
  <c r="V232"/>
  <c r="T232"/>
  <c r="P232"/>
  <c r="BI231"/>
  <c r="BH231"/>
  <c r="BG231"/>
  <c r="BF231"/>
  <c r="X231"/>
  <c r="V231"/>
  <c r="T231"/>
  <c r="P231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9"/>
  <c r="BH219"/>
  <c r="BG219"/>
  <c r="BF219"/>
  <c r="X219"/>
  <c r="V219"/>
  <c r="T219"/>
  <c r="P219"/>
  <c r="BI218"/>
  <c r="BH218"/>
  <c r="BG218"/>
  <c r="BF218"/>
  <c r="X218"/>
  <c r="V218"/>
  <c r="T218"/>
  <c r="P218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8"/>
  <c r="BH128"/>
  <c r="BG128"/>
  <c r="BF128"/>
  <c r="X128"/>
  <c r="X127"/>
  <c r="X126"/>
  <c r="V128"/>
  <c r="V127"/>
  <c r="V126"/>
  <c r="T128"/>
  <c r="T127"/>
  <c r="T126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" r="L90"/>
  <c r="AM90"/>
  <c r="AM89"/>
  <c r="L89"/>
  <c r="AM87"/>
  <c r="L87"/>
  <c r="L85"/>
  <c r="L84"/>
  <c i="2" r="Q222"/>
  <c r="Q189"/>
  <c r="R167"/>
  <c r="Q230"/>
  <c r="Q211"/>
  <c r="BK190"/>
  <c r="R164"/>
  <c r="Q232"/>
  <c r="R209"/>
  <c r="R165"/>
  <c r="Q133"/>
  <c r="R225"/>
  <c r="R192"/>
  <c r="R176"/>
  <c r="Q162"/>
  <c r="Q148"/>
  <c r="Q214"/>
  <c r="R193"/>
  <c r="Q170"/>
  <c r="R204"/>
  <c r="Q145"/>
  <c r="R203"/>
  <c r="R159"/>
  <c r="Q139"/>
  <c r="R199"/>
  <c r="Q164"/>
  <c r="R145"/>
  <c r="K201"/>
  <c r="BE201"/>
  <c r="K150"/>
  <c r="BE150"/>
  <c r="K211"/>
  <c r="BE211"/>
  <c r="BK131"/>
  <c r="BK160"/>
  <c r="K205"/>
  <c r="BE205"/>
  <c r="BK157"/>
  <c r="K184"/>
  <c r="BE184"/>
  <c r="K134"/>
  <c r="BE134"/>
  <c r="BK175"/>
  <c r="K151"/>
  <c r="BE151"/>
  <c r="K208"/>
  <c r="BE208"/>
  <c i="3" r="R173"/>
  <c r="R129"/>
  <c r="Q152"/>
  <c r="R126"/>
  <c r="R133"/>
  <c r="Q154"/>
  <c r="Q126"/>
  <c r="Q163"/>
  <c r="Q140"/>
  <c r="Q155"/>
  <c r="Q159"/>
  <c r="BK156"/>
  <c r="K159"/>
  <c r="BE159"/>
  <c r="BK140"/>
  <c r="K145"/>
  <c r="BE145"/>
  <c r="BK124"/>
  <c r="BK154"/>
  <c r="K142"/>
  <c r="BE142"/>
  <c i="4" r="R151"/>
  <c r="Q209"/>
  <c r="Q190"/>
  <c r="Q196"/>
  <c r="Q168"/>
  <c r="R135"/>
  <c r="Q193"/>
  <c r="R149"/>
  <c r="Q185"/>
  <c r="Q151"/>
  <c r="Q165"/>
  <c r="R132"/>
  <c r="R156"/>
  <c r="Q188"/>
  <c r="R148"/>
  <c r="K208"/>
  <c r="BE208"/>
  <c r="K194"/>
  <c r="BE194"/>
  <c r="K177"/>
  <c r="BE177"/>
  <c r="K204"/>
  <c r="BE204"/>
  <c r="K142"/>
  <c r="BE142"/>
  <c r="BK163"/>
  <c r="K133"/>
  <c r="BE133"/>
  <c r="K132"/>
  <c r="BE132"/>
  <c i="5" r="R145"/>
  <c r="Q141"/>
  <c r="Q165"/>
  <c r="Q143"/>
  <c r="BK165"/>
  <c r="K137"/>
  <c r="BE137"/>
  <c r="K155"/>
  <c r="BE155"/>
  <c i="6" r="Q178"/>
  <c r="R172"/>
  <c r="Q161"/>
  <c r="Q157"/>
  <c r="Q153"/>
  <c r="R140"/>
  <c r="Q136"/>
  <c r="R193"/>
  <c r="Q164"/>
  <c r="R139"/>
  <c r="Q175"/>
  <c r="R137"/>
  <c r="Q189"/>
  <c r="R161"/>
  <c r="Q139"/>
  <c r="R202"/>
  <c r="R181"/>
  <c r="Q172"/>
  <c r="Q143"/>
  <c r="R164"/>
  <c r="R151"/>
  <c r="R133"/>
  <c r="Q158"/>
  <c r="Q188"/>
  <c r="Q149"/>
  <c r="K187"/>
  <c r="BE187"/>
  <c r="K193"/>
  <c r="BE193"/>
  <c r="K138"/>
  <c r="BE138"/>
  <c r="BK169"/>
  <c r="K188"/>
  <c r="BE188"/>
  <c r="BK154"/>
  <c r="BK147"/>
  <c r="BK140"/>
  <c i="7" r="R163"/>
  <c r="R140"/>
  <c r="Q139"/>
  <c r="R132"/>
  <c r="K132"/>
  <c r="BE132"/>
  <c r="BK153"/>
  <c r="K147"/>
  <c r="BE147"/>
  <c i="2" r="R132"/>
  <c r="Q215"/>
  <c r="R177"/>
  <c r="R166"/>
  <c r="R146"/>
  <c r="Q226"/>
  <c r="R200"/>
  <c r="Q174"/>
  <c r="R213"/>
  <c r="Q193"/>
  <c r="Q141"/>
  <c r="Q197"/>
  <c r="R163"/>
  <c r="Q128"/>
  <c r="R211"/>
  <c r="Q186"/>
  <c r="R156"/>
  <c r="BK219"/>
  <c r="BK176"/>
  <c r="K229"/>
  <c r="BE229"/>
  <c r="BK188"/>
  <c r="BK204"/>
  <c r="BK171"/>
  <c r="K222"/>
  <c r="BE222"/>
  <c r="K177"/>
  <c r="BE177"/>
  <c r="K226"/>
  <c r="BE226"/>
  <c r="K172"/>
  <c r="BE172"/>
  <c r="K227"/>
  <c r="BE227"/>
  <c r="BK136"/>
  <c r="K148"/>
  <c r="BE148"/>
  <c r="K152"/>
  <c r="BE152"/>
  <c i="3" r="R146"/>
  <c r="R145"/>
  <c r="R149"/>
  <c r="R170"/>
  <c r="R131"/>
  <c r="R161"/>
  <c r="Q146"/>
  <c r="Q170"/>
  <c r="Q145"/>
  <c r="R164"/>
  <c r="R135"/>
  <c r="R140"/>
  <c r="BK127"/>
  <c r="BK131"/>
  <c r="BK171"/>
  <c r="BK167"/>
  <c r="BK172"/>
  <c i="4" r="Q200"/>
  <c r="Q142"/>
  <c r="Q191"/>
  <c r="R152"/>
  <c r="Q201"/>
  <c r="K172"/>
  <c r="Q143"/>
  <c r="R194"/>
  <c r="R150"/>
  <c r="Q204"/>
  <c r="R167"/>
  <c r="Q156"/>
  <c r="Q183"/>
  <c r="Q149"/>
  <c r="Q134"/>
  <c r="BK185"/>
  <c r="BK202"/>
  <c r="K182"/>
  <c r="BE182"/>
  <c r="BK197"/>
  <c r="BK149"/>
  <c r="K154"/>
  <c r="BE154"/>
  <c r="K179"/>
  <c r="BE179"/>
  <c r="K156"/>
  <c r="BE156"/>
  <c i="5" r="Q163"/>
  <c r="R159"/>
  <c r="Q150"/>
  <c r="Q146"/>
  <c r="Q137"/>
  <c r="K156"/>
  <c r="BE156"/>
  <c r="BK157"/>
  <c r="BK141"/>
  <c i="6" r="Q182"/>
  <c r="R194"/>
  <c r="R141"/>
  <c r="Q160"/>
  <c r="K189"/>
  <c r="BE189"/>
  <c r="K137"/>
  <c r="BE137"/>
  <c r="BK181"/>
  <c r="K175"/>
  <c r="BE175"/>
  <c r="BK133"/>
  <c r="K185"/>
  <c r="BE185"/>
  <c r="K151"/>
  <c r="BE151"/>
  <c i="7" r="Q157"/>
  <c r="R146"/>
  <c r="R147"/>
  <c r="Q134"/>
  <c r="BK139"/>
  <c i="2" r="BK215"/>
  <c r="Q184"/>
  <c r="Q160"/>
  <c r="Q136"/>
  <c r="K224"/>
  <c r="Q204"/>
  <c r="R175"/>
  <c r="R150"/>
  <c r="R218"/>
  <c r="R169"/>
  <c r="R143"/>
  <c r="R226"/>
  <c r="Q206"/>
  <c r="R181"/>
  <c r="Q165"/>
  <c r="Q150"/>
  <c r="R228"/>
  <c r="Q209"/>
  <c r="Q182"/>
  <c r="R229"/>
  <c r="R185"/>
  <c r="R128"/>
  <c r="Q183"/>
  <c r="R148"/>
  <c r="BK164"/>
  <c r="K149"/>
  <c r="BE149"/>
  <c r="BK207"/>
  <c r="BK154"/>
  <c r="K199"/>
  <c r="BE199"/>
  <c r="BK153"/>
  <c r="K231"/>
  <c r="BE231"/>
  <c r="BK141"/>
  <c r="BK165"/>
  <c r="K214"/>
  <c r="BE214"/>
  <c r="K133"/>
  <c r="BE133"/>
  <c i="3" r="K136"/>
  <c r="R124"/>
  <c r="Q139"/>
  <c r="Q150"/>
  <c r="R136"/>
  <c r="R163"/>
  <c r="R141"/>
  <c r="R165"/>
  <c r="R142"/>
  <c r="Q169"/>
  <c r="Q138"/>
  <c r="R143"/>
  <c r="K144"/>
  <c r="BE144"/>
  <c r="K143"/>
  <c r="BE143"/>
  <c r="K162"/>
  <c r="BE162"/>
  <c r="BK137"/>
  <c r="K152"/>
  <c r="BE152"/>
  <c r="K151"/>
  <c r="BE151"/>
  <c i="4" r="Q198"/>
  <c r="Q137"/>
  <c r="R191"/>
  <c r="Q178"/>
  <c r="Q150"/>
  <c r="R197"/>
  <c r="R169"/>
  <c r="Q206"/>
  <c r="Q163"/>
  <c r="Q208"/>
  <c r="Q181"/>
  <c r="R134"/>
  <c r="Q148"/>
  <c r="Q172"/>
  <c r="Q135"/>
  <c r="R144"/>
  <c r="BK206"/>
  <c r="K187"/>
  <c r="BE187"/>
  <c r="K141"/>
  <c r="BE141"/>
  <c r="BK196"/>
  <c r="BK181"/>
  <c r="K146"/>
  <c r="BE146"/>
  <c r="BK168"/>
  <c r="K143"/>
  <c r="BE143"/>
  <c i="5" r="R157"/>
  <c r="Q140"/>
  <c r="Q138"/>
  <c r="Q160"/>
  <c r="Q157"/>
  <c r="Q145"/>
  <c r="BK160"/>
  <c r="BK133"/>
  <c i="6" r="Q196"/>
  <c r="R169"/>
  <c r="Q168"/>
  <c r="BK202"/>
  <c r="K179"/>
  <c r="BE179"/>
  <c r="K150"/>
  <c r="BE150"/>
  <c r="BK172"/>
  <c r="BK183"/>
  <c r="K198"/>
  <c r="BE198"/>
  <c r="K157"/>
  <c r="BE157"/>
  <c i="7" r="R157"/>
  <c r="Q136"/>
  <c r="R154"/>
  <c r="R153"/>
  <c r="R151"/>
  <c r="Q150"/>
  <c r="R145"/>
  <c r="R136"/>
  <c r="R134"/>
  <c r="Q163"/>
  <c r="R161"/>
  <c r="Q145"/>
  <c r="R144"/>
  <c r="R142"/>
  <c r="Q137"/>
  <c r="Q132"/>
  <c r="BK160"/>
  <c r="BK150"/>
  <c r="BK141"/>
  <c i="2" r="Q231"/>
  <c r="Q179"/>
  <c r="R147"/>
  <c r="R219"/>
  <c r="Q202"/>
  <c r="Q154"/>
  <c r="Q131"/>
  <c r="R215"/>
  <c r="R171"/>
  <c r="Q146"/>
  <c r="Q229"/>
  <c r="Q213"/>
  <c r="R152"/>
  <c r="R231"/>
  <c r="R210"/>
  <c r="R180"/>
  <c r="Q212"/>
  <c r="R190"/>
  <c r="Q208"/>
  <c r="R179"/>
  <c r="Q149"/>
  <c r="Q220"/>
  <c r="Q192"/>
  <c r="Q157"/>
  <c r="BK197"/>
  <c r="BK145"/>
  <c r="K206"/>
  <c r="BE206"/>
  <c r="BK187"/>
  <c r="K158"/>
  <c r="BE158"/>
  <c r="BK212"/>
  <c r="BK159"/>
  <c r="K191"/>
  <c r="BE191"/>
  <c r="K144"/>
  <c r="BE144"/>
  <c r="BK220"/>
  <c r="K228"/>
  <c r="BE228"/>
  <c r="BK146"/>
  <c r="K174"/>
  <c r="BE174"/>
  <c i="3" r="R172"/>
  <c r="R167"/>
  <c r="R159"/>
  <c r="Q134"/>
  <c r="R138"/>
  <c r="Q165"/>
  <c r="Q151"/>
  <c r="R168"/>
  <c r="R156"/>
  <c r="R128"/>
  <c r="R137"/>
  <c r="Q132"/>
  <c r="BK139"/>
  <c r="K166"/>
  <c r="BE166"/>
  <c r="K128"/>
  <c r="BE128"/>
  <c r="BK135"/>
  <c r="BK138"/>
  <c r="K133"/>
  <c r="BE133"/>
  <c i="4" r="Q157"/>
  <c r="Q133"/>
  <c r="R189"/>
  <c r="R154"/>
  <c r="Q140"/>
  <c r="Q173"/>
  <c r="Q153"/>
  <c r="R193"/>
  <c r="Q152"/>
  <c r="R206"/>
  <c r="R172"/>
  <c r="R183"/>
  <c r="R133"/>
  <c r="R177"/>
  <c r="R137"/>
  <c r="R160"/>
  <c r="BK138"/>
  <c r="BK191"/>
  <c r="BK173"/>
  <c r="K134"/>
  <c r="BE134"/>
  <c r="BK160"/>
  <c r="BK178"/>
  <c r="K144"/>
  <c r="BE144"/>
  <c r="BK157"/>
  <c r="K145"/>
  <c r="BE145"/>
  <c i="5" r="R155"/>
  <c r="R133"/>
  <c r="R152"/>
  <c r="R150"/>
  <c r="R163"/>
  <c r="Q133"/>
  <c r="K140"/>
  <c r="BE140"/>
  <c r="K145"/>
  <c r="BE145"/>
  <c i="6" r="Q194"/>
  <c r="Q201"/>
  <c r="Q167"/>
  <c r="R148"/>
  <c r="Q179"/>
  <c r="Q146"/>
  <c r="R134"/>
  <c r="R179"/>
  <c r="Q147"/>
  <c r="R132"/>
  <c r="R188"/>
  <c r="R167"/>
  <c r="R146"/>
  <c r="Q169"/>
  <c r="R145"/>
  <c r="Q193"/>
  <c r="Q150"/>
  <c r="R177"/>
  <c r="K196"/>
  <c r="BE196"/>
  <c r="BK144"/>
  <c r="K178"/>
  <c r="BE178"/>
  <c r="BK191"/>
  <c r="K152"/>
  <c r="BE152"/>
  <c r="BK156"/>
  <c r="BK146"/>
  <c i="7" r="Q140"/>
  <c r="Q141"/>
  <c r="K160"/>
  <c r="BK154"/>
  <c r="K151"/>
  <c r="BE151"/>
  <c r="BK156"/>
  <c i="2" r="R233"/>
  <c r="Q195"/>
  <c r="R162"/>
  <c r="Q227"/>
  <c r="R207"/>
  <c r="Q188"/>
  <c r="Q152"/>
  <c r="BK224"/>
  <c r="Q210"/>
  <c r="Q159"/>
  <c r="R136"/>
  <c r="R227"/>
  <c r="Q201"/>
  <c r="Q173"/>
  <c r="Q156"/>
  <c r="Q134"/>
  <c r="R222"/>
  <c r="Q198"/>
  <c r="Q172"/>
  <c r="Q203"/>
  <c r="R183"/>
  <c r="R134"/>
  <c r="R206"/>
  <c r="R172"/>
  <c r="R140"/>
  <c r="R197"/>
  <c r="Q181"/>
  <c r="R151"/>
  <c r="BK203"/>
  <c r="K168"/>
  <c r="BE168"/>
  <c r="K216"/>
  <c r="BE216"/>
  <c r="K178"/>
  <c r="BE178"/>
  <c r="BK179"/>
  <c r="BK147"/>
  <c r="BK183"/>
  <c r="K230"/>
  <c r="BE230"/>
  <c r="BK161"/>
  <c r="BK233"/>
  <c r="BK186"/>
  <c r="K185"/>
  <c r="BE185"/>
  <c r="BK135"/>
  <c r="BK194"/>
  <c i="3" r="Q147"/>
  <c r="R147"/>
  <c r="Q171"/>
  <c r="Q142"/>
  <c r="R125"/>
  <c r="Q173"/>
  <c r="R155"/>
  <c r="Q125"/>
  <c r="Q162"/>
  <c r="R139"/>
  <c r="R166"/>
  <c r="Q133"/>
  <c r="K170"/>
  <c r="BE170"/>
  <c r="BK153"/>
  <c r="BK164"/>
  <c r="K155"/>
  <c r="BE155"/>
  <c r="BK141"/>
  <c r="BK136"/>
  <c i="4" r="R202"/>
  <c r="R136"/>
  <c r="R196"/>
  <c r="Q175"/>
  <c r="R145"/>
  <c r="R185"/>
  <c r="Q160"/>
  <c r="Q194"/>
  <c r="R153"/>
  <c r="R209"/>
  <c r="R182"/>
  <c r="R187"/>
  <c r="Q141"/>
  <c r="Q169"/>
  <c r="R143"/>
  <c r="R173"/>
  <c r="BK171"/>
  <c r="BK198"/>
  <c r="K147"/>
  <c r="BE147"/>
  <c r="BK188"/>
  <c r="BK139"/>
  <c r="BK167"/>
  <c r="BK152"/>
  <c i="5" r="R143"/>
  <c r="Q148"/>
  <c r="R147"/>
  <c r="R140"/>
  <c r="Q147"/>
  <c r="K143"/>
  <c r="BE143"/>
  <c r="BK142"/>
  <c i="6" r="R185"/>
  <c r="Q202"/>
  <c r="R149"/>
  <c r="Q137"/>
  <c r="R190"/>
  <c r="R178"/>
  <c r="R155"/>
  <c r="R198"/>
  <c r="R158"/>
  <c r="Q140"/>
  <c r="R187"/>
  <c r="R147"/>
  <c r="Q173"/>
  <c r="Q138"/>
  <c r="BK139"/>
  <c r="BK160"/>
  <c r="K200"/>
  <c r="BE200"/>
  <c r="K153"/>
  <c r="BE153"/>
  <c r="BK177"/>
  <c r="BK168"/>
  <c r="BK163"/>
  <c r="BK134"/>
  <c i="7" r="Q151"/>
  <c r="Q156"/>
  <c r="Q147"/>
  <c r="BK145"/>
  <c r="BK161"/>
  <c r="K146"/>
  <c r="BE146"/>
  <c i="2" r="Q221"/>
  <c r="R191"/>
  <c r="R170"/>
  <c r="R135"/>
  <c r="R216"/>
  <c r="Q191"/>
  <c r="Q166"/>
  <c r="Q135"/>
  <c r="R189"/>
  <c r="R161"/>
  <c r="R142"/>
  <c r="R230"/>
  <c r="R224"/>
  <c r="R186"/>
  <c r="R168"/>
  <c r="Q161"/>
  <c r="Q144"/>
  <c r="R133"/>
  <c r="K202"/>
  <c r="Q178"/>
  <c r="Q223"/>
  <c r="Q199"/>
  <c r="Q167"/>
  <c r="K215"/>
  <c r="Q190"/>
  <c r="R153"/>
  <c r="Q194"/>
  <c r="Q180"/>
  <c r="Q153"/>
  <c r="K232"/>
  <c r="BE232"/>
  <c r="BK193"/>
  <c r="K128"/>
  <c r="BE128"/>
  <c r="K181"/>
  <c r="BE181"/>
  <c r="K198"/>
  <c r="BE198"/>
  <c r="K163"/>
  <c r="BE163"/>
  <c r="BK218"/>
  <c r="K162"/>
  <c r="BE162"/>
  <c r="BK202"/>
  <c r="K142"/>
  <c r="BE142"/>
  <c r="K195"/>
  <c r="BE195"/>
  <c r="BK200"/>
  <c r="BK140"/>
  <c r="K190"/>
  <c r="BE190"/>
  <c i="3" r="R154"/>
  <c r="Q153"/>
  <c r="Q156"/>
  <c r="Q131"/>
  <c r="Q141"/>
  <c r="R158"/>
  <c r="Q129"/>
  <c r="Q166"/>
  <c r="Q143"/>
  <c r="Q167"/>
  <c r="R134"/>
  <c r="Q127"/>
  <c r="BK161"/>
  <c r="BK134"/>
  <c r="BK150"/>
  <c r="BK163"/>
  <c r="K165"/>
  <c r="BE165"/>
  <c i="4" r="R204"/>
  <c r="Q145"/>
  <c r="Q202"/>
  <c r="R188"/>
  <c r="R163"/>
  <c r="R139"/>
  <c r="Q171"/>
  <c r="Q147"/>
  <c r="R200"/>
  <c r="R165"/>
  <c r="Q139"/>
  <c r="Q186"/>
  <c r="Q164"/>
  <c r="Q158"/>
  <c r="R179"/>
  <c r="Q146"/>
  <c r="Q177"/>
  <c r="K189"/>
  <c r="BE189"/>
  <c r="K201"/>
  <c r="BE201"/>
  <c r="BK155"/>
  <c r="K165"/>
  <c r="BE165"/>
  <c r="K186"/>
  <c r="BE186"/>
  <c r="K148"/>
  <c r="BE148"/>
  <c r="BK172"/>
  <c r="BK140"/>
  <c i="5" r="R148"/>
  <c r="R142"/>
  <c r="R135"/>
  <c r="R138"/>
  <c r="R146"/>
  <c r="K150"/>
  <c r="BE150"/>
  <c r="BK152"/>
  <c r="BK146"/>
  <c i="6" r="R183"/>
  <c r="Q186"/>
  <c r="Q155"/>
  <c r="Q190"/>
  <c r="Q148"/>
  <c r="Q132"/>
  <c r="R175"/>
  <c r="Q145"/>
  <c r="Q200"/>
  <c r="Q183"/>
  <c r="Q154"/>
  <c r="R138"/>
  <c r="R156"/>
  <c r="Q135"/>
  <c r="R182"/>
  <c r="Q142"/>
  <c r="Q165"/>
  <c r="K201"/>
  <c r="BE201"/>
  <c r="K197"/>
  <c r="BE197"/>
  <c r="BK136"/>
  <c r="K141"/>
  <c r="BE141"/>
  <c r="BK161"/>
  <c r="BK173"/>
  <c r="K143"/>
  <c r="BE143"/>
  <c r="K142"/>
  <c r="BE142"/>
  <c i="7" r="R139"/>
  <c r="Q160"/>
  <c r="Q142"/>
  <c r="R137"/>
  <c r="K163"/>
  <c r="BE163"/>
  <c r="BK140"/>
  <c r="BK157"/>
  <c i="2" r="Q233"/>
  <c r="R198"/>
  <c r="R154"/>
  <c r="Q228"/>
  <c r="R208"/>
  <c r="R201"/>
  <c r="Q169"/>
  <c r="R149"/>
  <c r="R223"/>
  <c r="R182"/>
  <c r="Q168"/>
  <c r="R144"/>
  <c r="R232"/>
  <c r="Q216"/>
  <c r="BK191"/>
  <c r="Q175"/>
  <c r="R157"/>
  <c r="R139"/>
  <c r="R212"/>
  <c r="R187"/>
  <c r="Q163"/>
  <c r="Q200"/>
  <c r="Q171"/>
  <c r="Q132"/>
  <c r="R205"/>
  <c r="R178"/>
  <c r="R141"/>
  <c r="R214"/>
  <c r="R188"/>
  <c r="Q158"/>
  <c i="1" r="AU94"/>
  <c i="2" r="K180"/>
  <c r="BE180"/>
  <c r="BK213"/>
  <c r="K169"/>
  <c r="BE169"/>
  <c r="BK209"/>
  <c r="BK192"/>
  <c r="K132"/>
  <c r="BE132"/>
  <c r="BK143"/>
  <c i="3" r="R144"/>
  <c r="R127"/>
  <c r="Q144"/>
  <c r="R162"/>
  <c r="Q172"/>
  <c r="R152"/>
  <c r="R171"/>
  <c r="R160"/>
  <c r="R132"/>
  <c r="R151"/>
  <c r="R150"/>
  <c r="BK147"/>
  <c r="BK125"/>
  <c r="BK160"/>
  <c r="BK158"/>
  <c r="K149"/>
  <c r="BE149"/>
  <c i="4" r="R168"/>
  <c r="R141"/>
  <c r="R201"/>
  <c r="Q179"/>
  <c r="R147"/>
  <c r="R186"/>
  <c r="R146"/>
  <c r="R198"/>
  <c r="R164"/>
  <c r="R138"/>
  <c r="Q187"/>
  <c r="Q154"/>
  <c r="R178"/>
  <c r="Q136"/>
  <c r="Q161"/>
  <c r="R140"/>
  <c r="Q167"/>
  <c r="K209"/>
  <c r="BE209"/>
  <c r="K190"/>
  <c r="BE190"/>
  <c r="K158"/>
  <c r="BE158"/>
  <c r="BK175"/>
  <c r="K136"/>
  <c r="BE136"/>
  <c r="BK150"/>
  <c r="K183"/>
  <c r="BE183"/>
  <c r="K161"/>
  <c r="BE161"/>
  <c i="5" r="R160"/>
  <c r="R137"/>
  <c r="Q156"/>
  <c r="R141"/>
  <c r="Q152"/>
  <c r="BK163"/>
  <c r="BK148"/>
  <c r="BK138"/>
  <c i="6" r="Q134"/>
  <c r="R171"/>
  <c r="R154"/>
  <c r="R197"/>
  <c r="Q152"/>
  <c r="R136"/>
  <c r="Q187"/>
  <c r="Q163"/>
  <c r="R142"/>
  <c r="R201"/>
  <c r="R186"/>
  <c r="R157"/>
  <c r="Q141"/>
  <c r="R160"/>
  <c r="R144"/>
  <c r="R189"/>
  <c r="Q156"/>
  <c r="R163"/>
  <c r="Q133"/>
  <c r="K145"/>
  <c r="BE145"/>
  <c r="K155"/>
  <c r="BE155"/>
  <c r="BK194"/>
  <c r="K149"/>
  <c r="BE149"/>
  <c r="K167"/>
  <c r="BE167"/>
  <c r="K171"/>
  <c r="BE171"/>
  <c r="BK135"/>
  <c i="7" r="Q161"/>
  <c r="R150"/>
  <c r="Q154"/>
  <c r="R156"/>
  <c r="BK142"/>
  <c r="BK144"/>
  <c i="2" r="Q219"/>
  <c r="R194"/>
  <c r="Q151"/>
  <c r="Q225"/>
  <c r="Q205"/>
  <c r="Q187"/>
  <c r="Q142"/>
  <c r="R221"/>
  <c r="R174"/>
  <c r="R158"/>
  <c r="R131"/>
  <c r="Q207"/>
  <c r="Q185"/>
  <c r="R160"/>
  <c r="Q143"/>
  <c r="Q224"/>
  <c r="R195"/>
  <c r="Q177"/>
  <c r="R202"/>
  <c r="Q176"/>
  <c r="R220"/>
  <c r="R173"/>
  <c r="Q147"/>
  <c r="Q218"/>
  <c r="R184"/>
  <c r="Q140"/>
  <c r="BK182"/>
  <c r="BK225"/>
  <c r="K167"/>
  <c r="BE167"/>
  <c r="BK166"/>
  <c r="BK210"/>
  <c r="BK139"/>
  <c r="BK189"/>
  <c r="BK223"/>
  <c r="BK170"/>
  <c r="K173"/>
  <c r="BE173"/>
  <c r="BK221"/>
  <c r="K156"/>
  <c r="BE156"/>
  <c i="3" r="R169"/>
  <c r="Q128"/>
  <c r="Q160"/>
  <c r="Q135"/>
  <c r="Q168"/>
  <c r="Q137"/>
  <c r="Q164"/>
  <c r="Q149"/>
  <c r="Q124"/>
  <c r="Q161"/>
  <c r="Q136"/>
  <c r="R153"/>
  <c r="Q158"/>
  <c r="BK173"/>
  <c r="K168"/>
  <c r="BE168"/>
  <c r="K169"/>
  <c r="BE169"/>
  <c r="BK132"/>
  <c r="BK129"/>
  <c r="BK126"/>
  <c r="BK146"/>
  <c i="4" r="Q155"/>
  <c r="Q132"/>
  <c r="R190"/>
  <c r="R171"/>
  <c r="Q144"/>
  <c r="R175"/>
  <c r="R161"/>
  <c r="R208"/>
  <c r="Q189"/>
  <c r="R142"/>
  <c r="Q197"/>
  <c r="R158"/>
  <c r="R157"/>
  <c r="R181"/>
  <c r="R155"/>
  <c r="Q182"/>
  <c r="Q138"/>
  <c r="BK200"/>
  <c r="K151"/>
  <c r="BE151"/>
  <c r="K193"/>
  <c r="BE193"/>
  <c r="BK153"/>
  <c r="K169"/>
  <c r="BE169"/>
  <c r="BK135"/>
  <c r="K164"/>
  <c r="BE164"/>
  <c r="K137"/>
  <c r="BE137"/>
  <c i="5" r="R165"/>
  <c r="Q135"/>
  <c r="Q155"/>
  <c r="Q159"/>
  <c r="R156"/>
  <c r="Q142"/>
  <c r="BK159"/>
  <c r="BK147"/>
  <c r="BK135"/>
  <c i="6" r="Q181"/>
  <c r="Q198"/>
  <c r="R165"/>
  <c r="R150"/>
  <c r="R191"/>
  <c r="R168"/>
  <c r="Q144"/>
  <c r="R200"/>
  <c r="R173"/>
  <c r="R143"/>
  <c r="Q197"/>
  <c r="Q185"/>
  <c r="Q177"/>
  <c r="R152"/>
  <c r="Q191"/>
  <c r="R153"/>
  <c r="R196"/>
  <c r="Q171"/>
  <c r="R135"/>
  <c r="Q151"/>
  <c r="K182"/>
  <c r="BE182"/>
  <c r="BK190"/>
  <c r="K132"/>
  <c r="BE132"/>
  <c r="BK164"/>
  <c r="K186"/>
  <c r="BE186"/>
  <c r="K158"/>
  <c r="BE158"/>
  <c r="BK165"/>
  <c r="BK148"/>
  <c i="7" r="Q153"/>
  <c r="Q144"/>
  <c r="Q146"/>
  <c r="R141"/>
  <c r="R160"/>
  <c r="K136"/>
  <c r="BE136"/>
  <c r="K137"/>
  <c r="BE137"/>
  <c r="K134"/>
  <c r="BE134"/>
  <c i="5" l="1" r="V161"/>
  <c i="2" r="R155"/>
  <c r="J103"/>
  <c r="T217"/>
  <c i="3" r="T130"/>
  <c r="T148"/>
  <c r="R148"/>
  <c r="J100"/>
  <c i="4" r="V159"/>
  <c r="X162"/>
  <c r="R166"/>
  <c r="J101"/>
  <c r="Q176"/>
  <c r="I104"/>
  <c r="R180"/>
  <c r="J105"/>
  <c r="T192"/>
  <c r="Q192"/>
  <c r="I107"/>
  <c r="R195"/>
  <c r="J108"/>
  <c i="5" r="R136"/>
  <c r="J100"/>
  <c r="R139"/>
  <c r="J101"/>
  <c r="X158"/>
  <c i="6" r="V131"/>
  <c r="T162"/>
  <c r="T166"/>
  <c r="V170"/>
  <c r="V184"/>
  <c r="T192"/>
  <c r="X195"/>
  <c r="Q199"/>
  <c r="I109"/>
  <c i="2" r="T130"/>
  <c r="T129"/>
  <c r="T125"/>
  <c i="1" r="AW95"/>
  <c i="2" r="Q138"/>
  <c i="3" r="X148"/>
  <c r="X157"/>
  <c i="4" r="T159"/>
  <c r="V162"/>
  <c r="BK170"/>
  <c r="K170"/>
  <c r="K102"/>
  <c r="V180"/>
  <c r="X184"/>
  <c r="BK195"/>
  <c r="K195"/>
  <c r="K108"/>
  <c r="Q195"/>
  <c r="I108"/>
  <c i="5" r="X136"/>
  <c r="X131"/>
  <c r="X130"/>
  <c r="Q139"/>
  <c r="I101"/>
  <c r="V144"/>
  <c r="V154"/>
  <c r="R158"/>
  <c r="J107"/>
  <c i="6" r="BK159"/>
  <c r="K159"/>
  <c r="K99"/>
  <c r="V162"/>
  <c r="R166"/>
  <c r="J101"/>
  <c r="T176"/>
  <c r="X180"/>
  <c r="R184"/>
  <c r="J106"/>
  <c r="V199"/>
  <c i="2" r="V130"/>
  <c r="V129"/>
  <c r="X138"/>
  <c r="R138"/>
  <c i="3" r="Q123"/>
  <c r="T157"/>
  <c i="4" r="X131"/>
  <c r="R159"/>
  <c r="J99"/>
  <c r="T166"/>
  <c r="V170"/>
  <c r="T180"/>
  <c r="R184"/>
  <c r="J106"/>
  <c r="V195"/>
  <c r="Q199"/>
  <c r="I109"/>
  <c i="5" r="T136"/>
  <c r="T131"/>
  <c r="V139"/>
  <c r="R144"/>
  <c r="J102"/>
  <c r="T158"/>
  <c i="6" r="R131"/>
  <c r="Q159"/>
  <c r="I99"/>
  <c r="R162"/>
  <c r="J100"/>
  <c r="V180"/>
  <c r="X184"/>
  <c r="Q192"/>
  <c r="I107"/>
  <c i="7" r="V135"/>
  <c r="V130"/>
  <c i="2" r="X130"/>
  <c r="X129"/>
  <c r="T196"/>
  <c r="X217"/>
  <c i="3" r="X123"/>
  <c r="Q130"/>
  <c r="I99"/>
  <c r="Q157"/>
  <c r="I101"/>
  <c i="4" r="R162"/>
  <c r="J100"/>
  <c r="X170"/>
  <c r="T176"/>
  <c r="X180"/>
  <c r="Q184"/>
  <c r="I106"/>
  <c r="R192"/>
  <c r="J107"/>
  <c r="V199"/>
  <c i="5" r="Q154"/>
  <c r="V158"/>
  <c i="6" r="V159"/>
  <c r="Q162"/>
  <c r="I100"/>
  <c r="T170"/>
  <c r="V176"/>
  <c i="7" r="Q135"/>
  <c r="I100"/>
  <c r="R143"/>
  <c r="J102"/>
  <c r="X149"/>
  <c r="Q152"/>
  <c r="I105"/>
  <c i="2" r="Q130"/>
  <c r="Q129"/>
  <c r="I99"/>
  <c r="T155"/>
  <c r="V196"/>
  <c r="Q217"/>
  <c r="I105"/>
  <c i="3" r="V130"/>
  <c i="4" r="R131"/>
  <c r="T162"/>
  <c r="X166"/>
  <c r="Q170"/>
  <c r="I102"/>
  <c r="T184"/>
  <c r="X192"/>
  <c i="5" r="Q136"/>
  <c r="I100"/>
  <c r="T144"/>
  <c r="BK158"/>
  <c r="K158"/>
  <c r="K107"/>
  <c i="6" r="T131"/>
  <c r="T159"/>
  <c r="X170"/>
  <c r="R176"/>
  <c r="J104"/>
  <c r="R180"/>
  <c r="J105"/>
  <c r="V192"/>
  <c r="V195"/>
  <c r="X199"/>
  <c i="7" r="R135"/>
  <c r="J100"/>
  <c r="V138"/>
  <c r="T143"/>
  <c r="R149"/>
  <c r="X152"/>
  <c r="Q155"/>
  <c r="I106"/>
  <c i="2" r="V138"/>
  <c r="Q155"/>
  <c r="I103"/>
  <c r="Q196"/>
  <c r="I104"/>
  <c r="V217"/>
  <c i="3" r="V123"/>
  <c r="R130"/>
  <c r="J99"/>
  <c r="R157"/>
  <c r="J101"/>
  <c i="4" r="T131"/>
  <c r="X159"/>
  <c r="T170"/>
  <c r="V176"/>
  <c r="V192"/>
  <c r="T199"/>
  <c i="6" r="X131"/>
  <c r="X159"/>
  <c r="X162"/>
  <c r="Q166"/>
  <c r="I101"/>
  <c r="T180"/>
  <c r="T184"/>
  <c r="X192"/>
  <c r="Q195"/>
  <c r="I108"/>
  <c r="R199"/>
  <c r="J109"/>
  <c i="7" r="T135"/>
  <c r="T130"/>
  <c r="T138"/>
  <c r="R138"/>
  <c r="J101"/>
  <c r="X143"/>
  <c r="V149"/>
  <c r="V152"/>
  <c r="X155"/>
  <c i="2" r="T138"/>
  <c r="T137"/>
  <c r="X155"/>
  <c r="R196"/>
  <c r="J104"/>
  <c i="3" r="R123"/>
  <c r="J98"/>
  <c r="V148"/>
  <c r="Q148"/>
  <c r="I100"/>
  <c i="4" r="Q131"/>
  <c r="V166"/>
  <c r="R170"/>
  <c r="J102"/>
  <c r="R176"/>
  <c r="J104"/>
  <c r="V184"/>
  <c r="X195"/>
  <c r="X199"/>
  <c i="5" r="V136"/>
  <c r="V131"/>
  <c r="T139"/>
  <c r="Q144"/>
  <c r="I102"/>
  <c r="X154"/>
  <c r="X153"/>
  <c r="Q158"/>
  <c r="I107"/>
  <c i="6" r="Q131"/>
  <c r="BK162"/>
  <c r="K162"/>
  <c r="K100"/>
  <c r="X166"/>
  <c r="R170"/>
  <c r="J102"/>
  <c r="X176"/>
  <c r="R192"/>
  <c r="J107"/>
  <c r="R195"/>
  <c r="J108"/>
  <c i="7" r="X135"/>
  <c r="X130"/>
  <c r="X138"/>
  <c r="Q143"/>
  <c r="I102"/>
  <c r="T149"/>
  <c r="BK152"/>
  <c r="K152"/>
  <c r="K105"/>
  <c r="R152"/>
  <c r="J105"/>
  <c r="T155"/>
  <c r="V159"/>
  <c r="V158"/>
  <c i="2" r="R130"/>
  <c r="J100"/>
  <c r="V155"/>
  <c r="X196"/>
  <c r="R217"/>
  <c r="J105"/>
  <c i="3" r="T123"/>
  <c r="T122"/>
  <c r="T121"/>
  <c i="1" r="AW96"/>
  <c i="3" r="X130"/>
  <c r="V157"/>
  <c i="4" r="V131"/>
  <c r="V130"/>
  <c r="V129"/>
  <c r="Q159"/>
  <c r="I99"/>
  <c r="Q162"/>
  <c r="I100"/>
  <c r="Q166"/>
  <c r="I101"/>
  <c r="X176"/>
  <c r="Q180"/>
  <c r="I105"/>
  <c r="T195"/>
  <c r="R199"/>
  <c r="J109"/>
  <c i="5" r="X139"/>
  <c r="X144"/>
  <c r="T154"/>
  <c r="T153"/>
  <c r="R154"/>
  <c r="J106"/>
  <c i="6" r="R159"/>
  <c r="J99"/>
  <c r="V166"/>
  <c r="Q170"/>
  <c r="I102"/>
  <c r="Q176"/>
  <c r="I104"/>
  <c r="Q180"/>
  <c r="I105"/>
  <c r="Q184"/>
  <c r="I106"/>
  <c r="T195"/>
  <c r="T199"/>
  <c i="7" r="BK138"/>
  <c r="K138"/>
  <c r="K101"/>
  <c r="Q138"/>
  <c r="I101"/>
  <c r="V143"/>
  <c r="Q149"/>
  <c r="Q148"/>
  <c r="I103"/>
  <c r="T152"/>
  <c r="BK155"/>
  <c r="K155"/>
  <c r="K106"/>
  <c r="V155"/>
  <c r="R155"/>
  <c r="J106"/>
  <c r="BK159"/>
  <c r="K159"/>
  <c r="K108"/>
  <c r="T159"/>
  <c r="T158"/>
  <c r="X159"/>
  <c r="X158"/>
  <c r="Q159"/>
  <c r="R159"/>
  <c i="5" r="BK151"/>
  <c r="K151"/>
  <c r="K104"/>
  <c i="7" r="Q133"/>
  <c r="I99"/>
  <c i="5" r="R134"/>
  <c r="J99"/>
  <c r="Q151"/>
  <c r="I104"/>
  <c r="BK164"/>
  <c r="K164"/>
  <c r="K110"/>
  <c r="Q164"/>
  <c r="I110"/>
  <c i="4" r="R174"/>
  <c r="J103"/>
  <c i="5" r="Q132"/>
  <c r="I98"/>
  <c r="Q149"/>
  <c r="I103"/>
  <c r="R151"/>
  <c r="J104"/>
  <c i="6" r="R174"/>
  <c r="J103"/>
  <c i="5" r="BK134"/>
  <c r="K134"/>
  <c r="K99"/>
  <c r="Q134"/>
  <c r="I99"/>
  <c r="Q162"/>
  <c r="I109"/>
  <c i="2" r="Q127"/>
  <c r="Q126"/>
  <c r="I97"/>
  <c i="5" r="BK132"/>
  <c r="K132"/>
  <c r="K98"/>
  <c r="R132"/>
  <c r="R164"/>
  <c r="J110"/>
  <c i="6" r="Q174"/>
  <c r="I103"/>
  <c i="2" r="R127"/>
  <c r="J98"/>
  <c i="4" r="Q174"/>
  <c r="I103"/>
  <c i="5" r="BK162"/>
  <c r="K162"/>
  <c r="K109"/>
  <c i="7" r="Q131"/>
  <c r="I98"/>
  <c i="4" r="BK174"/>
  <c r="K174"/>
  <c r="K103"/>
  <c i="5" r="R149"/>
  <c r="J103"/>
  <c r="R162"/>
  <c r="R161"/>
  <c r="J108"/>
  <c i="7" r="R131"/>
  <c r="R130"/>
  <c r="R133"/>
  <c r="J99"/>
  <c r="Q162"/>
  <c r="I109"/>
  <c r="R162"/>
  <c r="J109"/>
  <c r="J89"/>
  <c r="F126"/>
  <c r="E119"/>
  <c r="BE160"/>
  <c i="6" r="E85"/>
  <c r="F126"/>
  <c r="J89"/>
  <c i="5" r="J89"/>
  <c r="F92"/>
  <c r="E120"/>
  <c i="4" r="J123"/>
  <c r="E85"/>
  <c r="F92"/>
  <c r="BE172"/>
  <c i="3" r="J89"/>
  <c r="E85"/>
  <c r="BE136"/>
  <c r="F118"/>
  <c i="2" r="BE215"/>
  <c r="J119"/>
  <c r="BE202"/>
  <c r="F92"/>
  <c r="BE224"/>
  <c r="E85"/>
  <c r="BK162"/>
  <c r="K143"/>
  <c r="BE143"/>
  <c r="K204"/>
  <c r="BE204"/>
  <c r="BK228"/>
  <c r="BK199"/>
  <c r="K182"/>
  <c r="BE182"/>
  <c r="BK144"/>
  <c r="BK185"/>
  <c r="K223"/>
  <c r="BE223"/>
  <c r="BK177"/>
  <c r="BK163"/>
  <c r="K189"/>
  <c r="BE189"/>
  <c r="BK181"/>
  <c r="K176"/>
  <c r="BE176"/>
  <c r="K135"/>
  <c r="BE135"/>
  <c r="BK158"/>
  <c r="BK195"/>
  <c r="K153"/>
  <c r="BE153"/>
  <c r="BK222"/>
  <c r="K157"/>
  <c r="BE157"/>
  <c r="BK149"/>
  <c r="BK151"/>
  <c i="3" r="K147"/>
  <c r="BE147"/>
  <c r="K124"/>
  <c r="BE124"/>
  <c r="K141"/>
  <c r="BE141"/>
  <c r="BK152"/>
  <c r="K173"/>
  <c r="BE173"/>
  <c r="K36"/>
  <c i="1" r="AY96"/>
  <c i="4" r="K181"/>
  <c r="BE181"/>
  <c r="BK177"/>
  <c r="BK147"/>
  <c r="K178"/>
  <c r="BE178"/>
  <c r="BK201"/>
  <c r="BK193"/>
  <c r="K36"/>
  <c i="1" r="AY97"/>
  <c i="5" r="BK155"/>
  <c r="K138"/>
  <c r="BE138"/>
  <c r="K36"/>
  <c i="1" r="AY98"/>
  <c i="6" r="F36"/>
  <c i="1" r="BC99"/>
  <c i="6" r="K177"/>
  <c r="BE177"/>
  <c r="K163"/>
  <c r="BE163"/>
  <c i="7" r="K145"/>
  <c r="BE145"/>
  <c r="K156"/>
  <c r="BE156"/>
  <c r="F37"/>
  <c i="1" r="BD100"/>
  <c i="7" r="K142"/>
  <c r="BE142"/>
  <c i="2" r="BK205"/>
  <c r="K147"/>
  <c r="BE147"/>
  <c r="BK133"/>
  <c r="K212"/>
  <c r="BE212"/>
  <c r="BK148"/>
  <c r="K220"/>
  <c r="BE220"/>
  <c r="BK206"/>
  <c r="K187"/>
  <c r="BE187"/>
  <c r="BK208"/>
  <c r="K140"/>
  <c r="BE140"/>
  <c r="K183"/>
  <c r="BE183"/>
  <c r="BK184"/>
  <c r="BK230"/>
  <c r="K161"/>
  <c r="BE161"/>
  <c r="BK150"/>
  <c r="K160"/>
  <c r="BE160"/>
  <c r="K193"/>
  <c r="BE193"/>
  <c r="BK180"/>
  <c r="BK142"/>
  <c r="K131"/>
  <c r="BE131"/>
  <c r="BK229"/>
  <c r="K192"/>
  <c r="BE192"/>
  <c i="3" r="BK142"/>
  <c r="F37"/>
  <c i="1" r="BD96"/>
  <c i="4" r="BK136"/>
  <c r="K202"/>
  <c r="BE202"/>
  <c r="BK132"/>
  <c r="K196"/>
  <c r="BE196"/>
  <c r="K155"/>
  <c r="BE155"/>
  <c r="BK145"/>
  <c r="BK169"/>
  <c r="BK166"/>
  <c r="K166"/>
  <c r="K101"/>
  <c r="BK134"/>
  <c r="BK141"/>
  <c r="BK148"/>
  <c r="BK146"/>
  <c r="BK187"/>
  <c r="BK161"/>
  <c r="BK159"/>
  <c r="K159"/>
  <c r="K99"/>
  <c r="BK204"/>
  <c r="BK137"/>
  <c r="K206"/>
  <c r="BE206"/>
  <c r="K198"/>
  <c r="BE198"/>
  <c i="5" r="K163"/>
  <c r="BE163"/>
  <c r="K159"/>
  <c r="BE159"/>
  <c r="K142"/>
  <c r="BE142"/>
  <c r="K148"/>
  <c r="BE148"/>
  <c r="K165"/>
  <c r="BE165"/>
  <c r="BK137"/>
  <c r="BK136"/>
  <c r="K136"/>
  <c r="K100"/>
  <c r="BK150"/>
  <c r="BK149"/>
  <c r="K149"/>
  <c r="K103"/>
  <c i="6" r="K144"/>
  <c r="BE144"/>
  <c r="K160"/>
  <c r="BE160"/>
  <c r="K154"/>
  <c r="BE154"/>
  <c r="BK137"/>
  <c r="F38"/>
  <c i="1" r="BE99"/>
  <c i="2" r="K139"/>
  <c r="BE139"/>
  <c r="BK201"/>
  <c r="BK214"/>
  <c r="K194"/>
  <c r="BE194"/>
  <c r="BK226"/>
  <c r="K165"/>
  <c r="BE165"/>
  <c r="K197"/>
  <c r="BE197"/>
  <c r="K146"/>
  <c r="BE146"/>
  <c r="F37"/>
  <c i="1" r="BD95"/>
  <c i="3" r="BK144"/>
  <c r="K163"/>
  <c r="BE163"/>
  <c r="K153"/>
  <c r="BE153"/>
  <c r="BK162"/>
  <c r="BK168"/>
  <c r="K164"/>
  <c r="BE164"/>
  <c r="K158"/>
  <c r="BE158"/>
  <c r="BK155"/>
  <c i="4" r="K140"/>
  <c r="BE140"/>
  <c r="F38"/>
  <c i="1" r="BE97"/>
  <c i="5" r="K147"/>
  <c r="BE147"/>
  <c r="F36"/>
  <c i="1" r="BC98"/>
  <c i="6" r="BK182"/>
  <c r="BK180"/>
  <c r="K180"/>
  <c r="K105"/>
  <c r="K148"/>
  <c r="BE148"/>
  <c r="BK143"/>
  <c r="BK186"/>
  <c r="BK138"/>
  <c r="BK132"/>
  <c r="BK178"/>
  <c r="K134"/>
  <c r="BE134"/>
  <c r="BK187"/>
  <c r="BK149"/>
  <c r="K135"/>
  <c r="BE135"/>
  <c r="K190"/>
  <c r="BE190"/>
  <c r="K173"/>
  <c r="BE173"/>
  <c r="K191"/>
  <c r="BE191"/>
  <c r="K133"/>
  <c r="BE133"/>
  <c i="7" r="F39"/>
  <c i="1" r="BF100"/>
  <c i="7" r="BK137"/>
  <c r="K153"/>
  <c r="BE153"/>
  <c r="K161"/>
  <c r="BE161"/>
  <c i="2" r="K179"/>
  <c r="BE179"/>
  <c r="K186"/>
  <c r="BE186"/>
  <c r="F38"/>
  <c i="1" r="BE95"/>
  <c i="2" r="K166"/>
  <c r="BE166"/>
  <c r="K188"/>
  <c r="BE188"/>
  <c r="K200"/>
  <c r="BE200"/>
  <c i="3" r="K137"/>
  <c r="BE137"/>
  <c r="K126"/>
  <c r="BE126"/>
  <c r="BK151"/>
  <c r="BK133"/>
  <c r="F36"/>
  <c i="1" r="BC96"/>
  <c i="4" r="K167"/>
  <c r="BE167"/>
  <c r="BK151"/>
  <c r="K150"/>
  <c r="BE150"/>
  <c r="BK142"/>
  <c r="K175"/>
  <c r="BE175"/>
  <c r="BK182"/>
  <c r="K171"/>
  <c r="BE171"/>
  <c r="K200"/>
  <c r="BE200"/>
  <c r="K188"/>
  <c r="BE188"/>
  <c r="K163"/>
  <c r="BE163"/>
  <c r="BK194"/>
  <c r="K185"/>
  <c r="BE185"/>
  <c r="BK190"/>
  <c r="BK189"/>
  <c i="5" r="F38"/>
  <c i="1" r="BE98"/>
  <c i="5" r="K135"/>
  <c r="BE135"/>
  <c r="K146"/>
  <c r="BE146"/>
  <c i="6" r="BK185"/>
  <c r="BK188"/>
  <c r="F39"/>
  <c i="1" r="BF99"/>
  <c i="6" r="BK200"/>
  <c i="7" r="BK136"/>
  <c r="BK132"/>
  <c r="BK131"/>
  <c r="K131"/>
  <c r="K98"/>
  <c r="K139"/>
  <c r="BE139"/>
  <c r="F36"/>
  <c i="1" r="BC100"/>
  <c i="2" r="F36"/>
  <c i="1" r="BC95"/>
  <c i="2" r="K221"/>
  <c r="BE221"/>
  <c r="K209"/>
  <c r="BE209"/>
  <c r="BK231"/>
  <c i="3" r="K156"/>
  <c r="BE156"/>
  <c r="K172"/>
  <c r="BE172"/>
  <c r="K146"/>
  <c r="BE146"/>
  <c r="BK165"/>
  <c r="BK169"/>
  <c r="BK145"/>
  <c r="BK166"/>
  <c r="K138"/>
  <c r="BE138"/>
  <c r="K134"/>
  <c r="BE134"/>
  <c r="BK159"/>
  <c r="K125"/>
  <c r="BE125"/>
  <c r="K161"/>
  <c r="BE161"/>
  <c i="4" r="F37"/>
  <c i="1" r="BD97"/>
  <c i="5" r="K160"/>
  <c r="BE160"/>
  <c r="BK156"/>
  <c r="BK143"/>
  <c r="BK140"/>
  <c r="K157"/>
  <c r="BE157"/>
  <c i="6" r="K139"/>
  <c r="BE139"/>
  <c r="K164"/>
  <c r="BE164"/>
  <c r="K147"/>
  <c r="BE147"/>
  <c r="BK171"/>
  <c r="BK170"/>
  <c r="K170"/>
  <c r="K102"/>
  <c r="BK198"/>
  <c r="K161"/>
  <c r="BE161"/>
  <c r="K181"/>
  <c r="BE181"/>
  <c r="BK155"/>
  <c r="BK153"/>
  <c r="K168"/>
  <c r="BE168"/>
  <c r="BK201"/>
  <c r="K169"/>
  <c r="BE169"/>
  <c r="BK141"/>
  <c r="K202"/>
  <c r="BE202"/>
  <c r="K140"/>
  <c r="BE140"/>
  <c r="BK197"/>
  <c i="7" r="BK147"/>
  <c r="BK151"/>
  <c r="BK149"/>
  <c r="K149"/>
  <c r="K104"/>
  <c r="K150"/>
  <c r="BE150"/>
  <c i="2" r="BK172"/>
  <c r="BK169"/>
  <c r="BK168"/>
  <c r="F39"/>
  <c i="1" r="BF95"/>
  <c i="3" r="F39"/>
  <c i="1" r="BF96"/>
  <c i="3" r="K140"/>
  <c r="BE140"/>
  <c r="K139"/>
  <c r="BE139"/>
  <c i="4" r="K153"/>
  <c r="BE153"/>
  <c r="K191"/>
  <c r="BE191"/>
  <c r="K138"/>
  <c r="BE138"/>
  <c r="K173"/>
  <c r="BE173"/>
  <c r="BK208"/>
  <c r="BK154"/>
  <c r="BK179"/>
  <c r="BK156"/>
  <c r="K157"/>
  <c r="BE157"/>
  <c r="BK143"/>
  <c r="F36"/>
  <c i="1" r="BC97"/>
  <c i="5" r="K141"/>
  <c r="BE141"/>
  <c r="BK145"/>
  <c r="BK144"/>
  <c r="K144"/>
  <c r="K102"/>
  <c r="F37"/>
  <c i="1" r="BD98"/>
  <c i="6" r="BK196"/>
  <c r="BK145"/>
  <c r="BK167"/>
  <c r="BK166"/>
  <c r="K166"/>
  <c r="K101"/>
  <c r="BK193"/>
  <c r="BK192"/>
  <c r="K192"/>
  <c r="K107"/>
  <c r="BK142"/>
  <c r="BK151"/>
  <c r="BK175"/>
  <c r="BK174"/>
  <c r="K174"/>
  <c r="K103"/>
  <c r="K146"/>
  <c r="BE146"/>
  <c r="BK179"/>
  <c r="K136"/>
  <c r="BE136"/>
  <c r="K172"/>
  <c r="BE172"/>
  <c r="BK150"/>
  <c i="7" r="K157"/>
  <c r="BE157"/>
  <c r="K154"/>
  <c r="BE154"/>
  <c i="2" r="K210"/>
  <c r="BE210"/>
  <c r="K159"/>
  <c r="BE159"/>
  <c r="K171"/>
  <c r="BE171"/>
  <c r="K145"/>
  <c r="BE145"/>
  <c r="BK211"/>
  <c r="K36"/>
  <c i="1" r="AY95"/>
  <c i="2" r="BK232"/>
  <c r="BK173"/>
  <c r="BK174"/>
  <c r="BK167"/>
  <c i="3" r="K129"/>
  <c r="BE129"/>
  <c r="BK128"/>
  <c r="BK123"/>
  <c r="K167"/>
  <c r="BE167"/>
  <c r="K171"/>
  <c r="BE171"/>
  <c r="K127"/>
  <c r="BE127"/>
  <c r="K160"/>
  <c r="BE160"/>
  <c r="K154"/>
  <c r="BE154"/>
  <c r="BK170"/>
  <c r="K131"/>
  <c r="BE131"/>
  <c r="K150"/>
  <c r="BE150"/>
  <c r="BK149"/>
  <c r="K135"/>
  <c r="BE135"/>
  <c i="4" r="K149"/>
  <c r="BE149"/>
  <c r="K139"/>
  <c r="BE139"/>
  <c r="BK158"/>
  <c r="K160"/>
  <c r="BE160"/>
  <c r="K135"/>
  <c r="BE135"/>
  <c r="BK144"/>
  <c r="K168"/>
  <c r="BE168"/>
  <c r="K197"/>
  <c r="BE197"/>
  <c r="BK164"/>
  <c r="BK186"/>
  <c r="BK209"/>
  <c r="K152"/>
  <c r="BE152"/>
  <c i="5" r="F39"/>
  <c i="1" r="BF98"/>
  <c i="5" r="K133"/>
  <c r="BE133"/>
  <c i="6" r="BK157"/>
  <c r="K194"/>
  <c r="BE194"/>
  <c r="BK158"/>
  <c r="K36"/>
  <c i="1" r="AY99"/>
  <c i="6" r="K165"/>
  <c r="BE165"/>
  <c r="K183"/>
  <c r="BE183"/>
  <c i="7" r="BK146"/>
  <c r="K144"/>
  <c r="BE144"/>
  <c r="K141"/>
  <c r="BE141"/>
  <c r="BK134"/>
  <c r="BK133"/>
  <c r="K133"/>
  <c r="K99"/>
  <c r="K140"/>
  <c r="BE140"/>
  <c i="2" r="BK128"/>
  <c r="BK127"/>
  <c r="K127"/>
  <c r="K98"/>
  <c r="K225"/>
  <c r="BE225"/>
  <c r="K233"/>
  <c r="BE233"/>
  <c r="BK134"/>
  <c r="BK152"/>
  <c r="K213"/>
  <c r="BE213"/>
  <c r="K219"/>
  <c r="BE219"/>
  <c r="K170"/>
  <c r="BE170"/>
  <c r="K175"/>
  <c r="BE175"/>
  <c r="K218"/>
  <c r="BE218"/>
  <c r="BK156"/>
  <c r="K136"/>
  <c r="BE136"/>
  <c r="BK216"/>
  <c r="BK227"/>
  <c r="BK132"/>
  <c r="K154"/>
  <c r="BE154"/>
  <c r="BK178"/>
  <c r="K207"/>
  <c r="BE207"/>
  <c r="K203"/>
  <c r="BE203"/>
  <c r="K141"/>
  <c r="BE141"/>
  <c r="K164"/>
  <c r="BE164"/>
  <c r="BK198"/>
  <c i="3" r="F38"/>
  <c i="1" r="BE96"/>
  <c i="3" r="BK143"/>
  <c r="K132"/>
  <c r="BE132"/>
  <c i="4" r="BK183"/>
  <c r="BK133"/>
  <c r="BK165"/>
  <c r="F39"/>
  <c i="1" r="BF97"/>
  <c i="5" r="K152"/>
  <c r="BE152"/>
  <c i="6" r="F37"/>
  <c i="1" r="BD99"/>
  <c i="6" r="K156"/>
  <c r="BE156"/>
  <c r="BK152"/>
  <c r="BK189"/>
  <c i="7" r="K36"/>
  <c i="1" r="AY100"/>
  <c i="7" r="BK163"/>
  <c r="BK162"/>
  <c r="K162"/>
  <c r="K109"/>
  <c r="F38"/>
  <c i="1" r="BE100"/>
  <c i="5" l="1" r="R131"/>
  <c i="7" r="R158"/>
  <c r="J107"/>
  <c i="6" r="X130"/>
  <c r="X129"/>
  <c i="7" r="R148"/>
  <c r="J103"/>
  <c i="3" r="X122"/>
  <c r="X121"/>
  <c r="Q122"/>
  <c r="Q121"/>
  <c r="I96"/>
  <c r="K30"/>
  <c i="1" r="AS96"/>
  <c i="6" r="V130"/>
  <c r="V129"/>
  <c r="T130"/>
  <c r="T129"/>
  <c i="1" r="AW99"/>
  <c i="4" r="X130"/>
  <c r="X129"/>
  <c i="5" r="V153"/>
  <c r="V130"/>
  <c r="Q153"/>
  <c r="I105"/>
  <c i="2" r="X137"/>
  <c r="X125"/>
  <c i="7" r="R129"/>
  <c r="J96"/>
  <c r="K31"/>
  <c i="1" r="AT100"/>
  <c i="5" r="T130"/>
  <c i="1" r="AW98"/>
  <c i="6" r="Q130"/>
  <c r="Q129"/>
  <c r="I96"/>
  <c r="K30"/>
  <c i="1" r="AS99"/>
  <c i="4" r="Q130"/>
  <c r="Q129"/>
  <c r="I96"/>
  <c r="K30"/>
  <c i="1" r="AS97"/>
  <c i="7" r="V148"/>
  <c r="V129"/>
  <c i="2" r="Q137"/>
  <c r="I101"/>
  <c i="7" r="Q158"/>
  <c r="I107"/>
  <c r="T148"/>
  <c r="T129"/>
  <c i="1" r="AW100"/>
  <c i="4" r="T130"/>
  <c r="T129"/>
  <c i="1" r="AW97"/>
  <c i="3" r="V122"/>
  <c r="V121"/>
  <c i="6" r="R130"/>
  <c r="R129"/>
  <c r="J96"/>
  <c r="K31"/>
  <c i="1" r="AT99"/>
  <c i="2" r="R137"/>
  <c r="J101"/>
  <c r="V137"/>
  <c r="V125"/>
  <c i="4" r="R130"/>
  <c r="J97"/>
  <c i="7" r="X148"/>
  <c r="X129"/>
  <c i="3" r="K123"/>
  <c r="K98"/>
  <c i="2" r="I100"/>
  <c i="3" r="I98"/>
  <c i="5" r="J109"/>
  <c i="7" r="J98"/>
  <c r="I108"/>
  <c i="2" r="I98"/>
  <c r="J102"/>
  <c r="Q125"/>
  <c r="I96"/>
  <c r="K30"/>
  <c i="1" r="AS95"/>
  <c i="2" r="R126"/>
  <c r="J97"/>
  <c i="5" r="Q131"/>
  <c r="Q130"/>
  <c r="I96"/>
  <c r="K30"/>
  <c i="1" r="AS98"/>
  <c i="5" r="Q161"/>
  <c r="I108"/>
  <c i="3" r="R122"/>
  <c r="R121"/>
  <c r="J96"/>
  <c r="K31"/>
  <c i="1" r="AT96"/>
  <c i="5" r="I106"/>
  <c i="7" r="I104"/>
  <c i="2" r="I102"/>
  <c i="4" r="I98"/>
  <c i="6" r="J98"/>
  <c i="2" r="BK126"/>
  <c r="K126"/>
  <c r="K97"/>
  <c i="4" r="J98"/>
  <c i="5" r="R153"/>
  <c r="J105"/>
  <c i="6" r="I98"/>
  <c i="7" r="J108"/>
  <c r="BK148"/>
  <c r="K148"/>
  <c r="K103"/>
  <c i="2" r="R129"/>
  <c r="J99"/>
  <c i="7" r="J97"/>
  <c r="Q130"/>
  <c r="Q129"/>
  <c r="I96"/>
  <c r="K30"/>
  <c i="1" r="AS100"/>
  <c i="5" r="J98"/>
  <c r="BK161"/>
  <c r="K161"/>
  <c r="K108"/>
  <c i="7" r="J104"/>
  <c r="BK158"/>
  <c r="K158"/>
  <c r="K107"/>
  <c i="2" r="BK138"/>
  <c i="4" r="BK131"/>
  <c r="K131"/>
  <c r="K98"/>
  <c i="5" r="BK154"/>
  <c r="BK153"/>
  <c r="K153"/>
  <c r="K105"/>
  <c i="3" r="BK130"/>
  <c r="K130"/>
  <c r="K99"/>
  <c i="4" r="BK176"/>
  <c r="K176"/>
  <c r="K104"/>
  <c i="6" r="BK195"/>
  <c r="K195"/>
  <c r="K108"/>
  <c i="2" r="BK196"/>
  <c r="K196"/>
  <c r="K104"/>
  <c r="BK217"/>
  <c r="K217"/>
  <c r="K105"/>
  <c i="3" r="BK148"/>
  <c r="K148"/>
  <c r="K100"/>
  <c i="6" r="BK199"/>
  <c r="K199"/>
  <c r="K109"/>
  <c i="2" r="BK155"/>
  <c r="K155"/>
  <c r="K103"/>
  <c i="5" r="BK139"/>
  <c r="K139"/>
  <c r="K101"/>
  <c i="7" r="BK143"/>
  <c r="K143"/>
  <c r="K102"/>
  <c i="3" r="BK157"/>
  <c r="K157"/>
  <c r="K101"/>
  <c i="4" r="BK180"/>
  <c r="K180"/>
  <c r="K105"/>
  <c r="BK199"/>
  <c r="K199"/>
  <c r="K109"/>
  <c i="7" r="BK135"/>
  <c r="K135"/>
  <c r="K100"/>
  <c i="4" r="BK184"/>
  <c r="K184"/>
  <c r="K106"/>
  <c i="6" r="BK176"/>
  <c r="K176"/>
  <c r="K104"/>
  <c i="2" r="BK130"/>
  <c r="BK129"/>
  <c r="K129"/>
  <c r="K99"/>
  <c i="4" r="BK162"/>
  <c r="K162"/>
  <c r="K100"/>
  <c i="6" r="BK184"/>
  <c r="K184"/>
  <c r="K106"/>
  <c i="4" r="BK192"/>
  <c r="K192"/>
  <c r="K107"/>
  <c i="6" r="BK131"/>
  <c r="K131"/>
  <c r="K98"/>
  <c i="3" r="BK122"/>
  <c r="K122"/>
  <c r="K97"/>
  <c i="4" r="K35"/>
  <c i="1" r="AX97"/>
  <c r="AV97"/>
  <c r="BD94"/>
  <c r="W31"/>
  <c r="BC94"/>
  <c r="W30"/>
  <c i="2" r="K35"/>
  <c i="1" r="AX95"/>
  <c r="AV95"/>
  <c i="6" r="F35"/>
  <c i="1" r="BB99"/>
  <c i="3" r="K35"/>
  <c i="1" r="AX96"/>
  <c r="AV96"/>
  <c i="5" r="K35"/>
  <c i="1" r="AX98"/>
  <c r="AV98"/>
  <c i="6" r="K35"/>
  <c i="1" r="AX99"/>
  <c r="AV99"/>
  <c i="2" r="F35"/>
  <c i="1" r="BB95"/>
  <c i="7" r="F35"/>
  <c i="1" r="BB100"/>
  <c i="3" r="F35"/>
  <c i="1" r="BB96"/>
  <c i="5" r="F35"/>
  <c i="1" r="BB98"/>
  <c i="7" r="K35"/>
  <c i="1" r="AX100"/>
  <c r="AV100"/>
  <c i="4" r="F35"/>
  <c i="1" r="BB97"/>
  <c r="BF94"/>
  <c r="W33"/>
  <c r="BE94"/>
  <c r="BA94"/>
  <c i="5" l="1" r="R130"/>
  <c r="J96"/>
  <c r="K31"/>
  <c i="1" r="AT98"/>
  <c i="2" r="BK137"/>
  <c r="K137"/>
  <c r="K101"/>
  <c i="7" r="BK130"/>
  <c r="K130"/>
  <c r="K97"/>
  <c i="5" r="BK131"/>
  <c r="BK130"/>
  <c r="K130"/>
  <c i="3" r="BK121"/>
  <c r="K121"/>
  <c r="K96"/>
  <c i="6" r="J97"/>
  <c i="5" r="I97"/>
  <c i="2" r="BK125"/>
  <c r="K125"/>
  <c i="4" r="I97"/>
  <c i="3" r="J97"/>
  <c i="5" r="K154"/>
  <c r="K106"/>
  <c i="4" r="R129"/>
  <c r="J96"/>
  <c r="K31"/>
  <c i="1" r="AT97"/>
  <c i="2" r="K130"/>
  <c r="K100"/>
  <c r="K138"/>
  <c r="K102"/>
  <c i="7" r="I97"/>
  <c i="2" r="R125"/>
  <c r="J96"/>
  <c r="K31"/>
  <c i="1" r="AT95"/>
  <c i="6" r="I97"/>
  <c i="3" r="I97"/>
  <c i="5" r="J97"/>
  <c i="4" r="BK130"/>
  <c r="BK129"/>
  <c r="K129"/>
  <c r="K96"/>
  <c i="6" r="BK130"/>
  <c r="K130"/>
  <c r="K97"/>
  <c i="2" r="K32"/>
  <c i="1" r="AG95"/>
  <c i="5" r="K32"/>
  <c i="1" r="AG98"/>
  <c r="BB94"/>
  <c r="AX94"/>
  <c r="AK29"/>
  <c r="AW94"/>
  <c r="AS94"/>
  <c r="AZ94"/>
  <c r="AY94"/>
  <c r="AK30"/>
  <c r="W32"/>
  <c i="2" l="1" r="K41"/>
  <c i="5" r="K41"/>
  <c i="6" r="BK129"/>
  <c r="K129"/>
  <c i="2" r="K96"/>
  <c i="4" r="K130"/>
  <c r="K97"/>
  <c i="5" r="K96"/>
  <c r="K131"/>
  <c r="K97"/>
  <c i="7" r="BK129"/>
  <c r="K129"/>
  <c r="K96"/>
  <c i="1" r="AN95"/>
  <c r="AN98"/>
  <c r="AT94"/>
  <c i="4" r="K32"/>
  <c i="1" r="AG97"/>
  <c r="AN97"/>
  <c i="6" r="K32"/>
  <c i="1" r="AG99"/>
  <c r="AN99"/>
  <c i="3" r="K32"/>
  <c i="1" r="AG96"/>
  <c r="AN96"/>
  <c r="AV94"/>
  <c r="W29"/>
  <c i="4" l="1" r="K41"/>
  <c i="6" r="K96"/>
  <c i="3" r="K41"/>
  <c i="6" r="K41"/>
  <c i="7" r="K32"/>
  <c i="1" r="AG100"/>
  <c r="AG94"/>
  <c r="AK26"/>
  <c r="AK35"/>
  <c i="7" l="1" r="K41"/>
  <c i="1" r="AN100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<sst xmlns="http://schemas.openxmlformats.org/spreadsheetml/2006/main">
  <si>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</si>
  <si>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</si>
  <si>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</si>
  <si>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</si>
  <si>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</si>
  <si>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</si>
  <si>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{89fd2cad-b1d0-4227-b900-67aaaa49911f}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</si>
  <si>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</si>
  <si>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</si>
  <si>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</si>
  <si>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</si>
  <si>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</si>
  <si>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</si>
  <si>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</si>
  <si>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</si>
  <si>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Z23-389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</si>
  <si>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</si>
  <si>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</si>
  <si>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2 ks kogeneračních jednotek na ČOV Brno - Modřice</t>
  </si>
  <si>
    <t>KSO:</t>
  </si>
  <si>
    <t>811 9</t>
  </si>
  <si>
    <t>CC-CZ:</t>
  </si>
  <si>
    <t>Místo:</t>
  </si>
  <si>
    <t>Čistírna odpadních vod Modřice</t>
  </si>
  <si>
    <t>Datum:</t>
  </si>
  <si>
    <t>6. 8. 2024</t>
  </si>
  <si>
    <t>Zadavatel:</t>
  </si>
  <si>
    <t>IČ:</t>
  </si>
  <si>
    <t>46347275</t>
  </si>
  <si>
    <t>Brněnské vodárny a kanalizace, a.s.</t>
  </si>
  <si>
    <t>DIČ:</t>
  </si>
  <si>
    <t>CZ46347275</t>
  </si>
  <si>
    <t>Uchazeč:</t>
  </si>
  <si>
    <t>Vyplň údaj</t>
  </si>
  <si>
    <t>Projektant:</t>
  </si>
  <si>
    <t>01422219</t>
  </si>
  <si>
    <t>ECoGas Technology s.r.o.</t>
  </si>
  <si>
    <t>CZ01422219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</si>
  <si>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</si>
  <si>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</si>
  <si>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</si>
  <si>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</si>
  <si>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</si>
  <si>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</si>
  <si>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</si>
  <si>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</si>
  <si>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</si>
  <si>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</si>
  <si>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</si>
  <si>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</si>
  <si>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</si>
  <si>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</si>
  <si>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</si>
  <si>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</si>
  <si>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</si>
  <si>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</si>
  <si>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</si>
  <si>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</si>
  <si>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</si>
  <si>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</si>
  <si>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</si>
  <si>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</si>
  <si>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</si>
  <si>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</si>
  <si>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</si>
  <si>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</si>
  <si>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</si>
  <si>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</si>
  <si>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</si>
  <si>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</si>
  <si>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</si>
  <si>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</si>
  <si>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</si>
  <si>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</si>
  <si>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</si>
  <si>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</si>
  <si>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</si>
  <si>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</si>
  <si>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</si>
  <si>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</si>
  <si>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</si>
  <si>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</si>
  <si>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</si>
  <si>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</si>
  <si>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</si>
  <si>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</si>
  <si>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</si>
  <si>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D.4.1-1</t>
  </si>
  <si>
    <t>Část technologická - etapa 1</t>
  </si>
  <si>
    <t>PRO</t>
  </si>
  <si>
    <t>1</t>
  </si>
  <si>
    <t>{1c053a25-fce7-40c7-bd1c-38c3944072f0}</t>
  </si>
  <si>
    <t>2</t>
  </si>
  <si>
    <t>D.4.1-2</t>
  </si>
  <si>
    <t>Část technologická - etapa 2</t>
  </si>
  <si>
    <t>{01882c9b-3167-4348-bbf8-bdd50003e480}</t>
  </si>
  <si>
    <t>D.4.2-1</t>
  </si>
  <si>
    <t>Část elektro - etapa 1</t>
  </si>
  <si>
    <t>{8005183e-75c0-4d21-9e4f-db203413a64d}</t>
  </si>
  <si>
    <t>D.4.3-2</t>
  </si>
  <si>
    <t>Část stavební - etapa 2</t>
  </si>
  <si>
    <t>STA</t>
  </si>
  <si>
    <t>{91cef4b2-fc20-4067-9764-fa01a256aec6}</t>
  </si>
  <si>
    <t>D.4.2-2</t>
  </si>
  <si>
    <t>Část elektro - etapa 2</t>
  </si>
  <si>
    <t>{99987aa3-b32e-4355-8e19-c3f287a8ecf9}</t>
  </si>
  <si>
    <t>D.4.3-1</t>
  </si>
  <si>
    <t>Část stavební - etapa 1</t>
  </si>
  <si>
    <t>{debe4869-5390-4aad-b3da-5fd28ee65961}</t>
  </si>
  <si>
    <t>KRYCÍ LIST SOUPISU PRACÍ</t>
  </si>
  <si>
    <t>Objekt:</t>
  </si>
  <si>
    <t>D.4.1-1 - Část technologická - etapa 1</t>
  </si>
  <si>
    <t xml:space="preserve"> 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</si>
  <si>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</si>
  <si>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</si>
  <si>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</si>
  <si>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</si>
  <si>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</si>
  <si>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</si>
  <si>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</si>
  <si>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</si>
  <si>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</si>
  <si>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</si>
  <si>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8 - Vedení trubní dálková a přípojná</t>
  </si>
  <si>
    <t>PSV - Práce a dodávky PSV</t>
  </si>
  <si>
    <t xml:space="preserve">    789 - Povrchové úpravy ocelových konstrukcí a technologických zařízení</t>
  </si>
  <si>
    <t>M - M</t>
  </si>
  <si>
    <t xml:space="preserve">    A. - Stroje a zařízení</t>
  </si>
  <si>
    <t xml:space="preserve">    B. - Armatury</t>
  </si>
  <si>
    <t xml:space="preserve">    C. - Potrubní větve</t>
  </si>
  <si>
    <t xml:space="preserve">    D - VRN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</si>
  <si>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</si>
  <si>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</si>
  <si>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</si>
  <si>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</si>
  <si>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</si>
  <si>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</si>
  <si>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</si>
  <si>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</si>
  <si>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</si>
  <si>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</si>
  <si>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</si>
  <si>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</si>
  <si>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</si>
  <si>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</si>
  <si>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</si>
  <si>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</si>
  <si>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</si>
  <si>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</si>
  <si>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</si>
  <si>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</si>
  <si>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</si>
  <si>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Vedení trubní dálková a přípojná</t>
  </si>
  <si>
    <t>99</t>
  </si>
  <si>
    <t>K</t>
  </si>
  <si>
    <t>866261008</t>
  </si>
  <si>
    <t>Montáž potrubí předizolovaného ocelového DN 100 vnějšího průměru D 225 mm</t>
  </si>
  <si>
    <t>m</t>
  </si>
  <si>
    <t>1704713915</t>
  </si>
  <si>
    <t>PSV</t>
  </si>
  <si>
    <t>Práce a dodávky PSV</t>
  </si>
  <si>
    <t>789</t>
  </si>
  <si>
    <t>Povrchové úpravy ocelových konstrukcí a technologických zařízení</t>
  </si>
  <si>
    <t>92</t>
  </si>
  <si>
    <t>789321211</t>
  </si>
  <si>
    <t>Zhotovení nátěru ocelových konstrukcí třídy I dvousložkového základního tl do 80 µm</t>
  </si>
  <si>
    <t>m2</t>
  </si>
  <si>
    <t>-2012192762</t>
  </si>
  <si>
    <t>93</t>
  </si>
  <si>
    <t>M</t>
  </si>
  <si>
    <t>24629068</t>
  </si>
  <si>
    <t>hmota nátěrová epoxidová základní antikorozní na ocelové konstrukce RAL 7035</t>
  </si>
  <si>
    <t>kg</t>
  </si>
  <si>
    <t>1682239457</t>
  </si>
  <si>
    <t>94</t>
  </si>
  <si>
    <t>789321216</t>
  </si>
  <si>
    <t>Zhotovení nátěru ocelových konstrukcí třídy I dvousložkového mezivrstvy tl do 80 μm</t>
  </si>
  <si>
    <t>-1998995518</t>
  </si>
  <si>
    <t>95</t>
  </si>
  <si>
    <t>24629089</t>
  </si>
  <si>
    <t>hmota nátěrová epoxidová samozákladující na ocelové konstrukce RAL 7035</t>
  </si>
  <si>
    <t>-476351499</t>
  </si>
  <si>
    <t>96</t>
  </si>
  <si>
    <t>789321221</t>
  </si>
  <si>
    <t>Zhotovení nátěru ocelových konstrukcí třídy I dvousložkového krycího (vrchního) tl do 80 µm</t>
  </si>
  <si>
    <t>1848083444</t>
  </si>
  <si>
    <t>97</t>
  </si>
  <si>
    <t>24629097</t>
  </si>
  <si>
    <t>hmota nátěrová epoxidová krycí (email) na ocelové konstrukce RAL 7035</t>
  </si>
  <si>
    <t>-1971532617</t>
  </si>
  <si>
    <t>3</t>
  </si>
  <si>
    <t>A.</t>
  </si>
  <si>
    <t>Stroje a zařízení</t>
  </si>
  <si>
    <t>025.EX.01 A</t>
  </si>
  <si>
    <t>Kogenerační jednotka</t>
  </si>
  <si>
    <t>komplet</t>
  </si>
  <si>
    <t>4</t>
  </si>
  <si>
    <t>025.FIR.101</t>
  </si>
  <si>
    <t>Měření spotřeby zemního plynu</t>
  </si>
  <si>
    <t>kus</t>
  </si>
  <si>
    <t>025.FIR.102</t>
  </si>
  <si>
    <t>Měření spotřeby bioplynu</t>
  </si>
  <si>
    <t>6</t>
  </si>
  <si>
    <t>025.PO.08 A</t>
  </si>
  <si>
    <t>Čerpadlo okruhu topné vody</t>
  </si>
  <si>
    <t>5</t>
  </si>
  <si>
    <t>025.PO.10</t>
  </si>
  <si>
    <t>10</t>
  </si>
  <si>
    <t>025.PO.11</t>
  </si>
  <si>
    <t>7</t>
  </si>
  <si>
    <t>025.QIR.112</t>
  </si>
  <si>
    <t>Měření spotřeby tepla</t>
  </si>
  <si>
    <t>14</t>
  </si>
  <si>
    <t>025.QIR.117</t>
  </si>
  <si>
    <t>16</t>
  </si>
  <si>
    <t>9</t>
  </si>
  <si>
    <t>025.EX.103</t>
  </si>
  <si>
    <t>Termohydraulický rozdělovač</t>
  </si>
  <si>
    <t>18</t>
  </si>
  <si>
    <t>025.RB.209 A</t>
  </si>
  <si>
    <t>Odvodňovač bioplynu</t>
  </si>
  <si>
    <t>20</t>
  </si>
  <si>
    <t>11</t>
  </si>
  <si>
    <t>025.RB.213</t>
  </si>
  <si>
    <t>VZT systém větrání KGJ 1</t>
  </si>
  <si>
    <t>22</t>
  </si>
  <si>
    <t>025.VM.201 A</t>
  </si>
  <si>
    <t>Směšovací armatura s elektropohonem</t>
  </si>
  <si>
    <t>24</t>
  </si>
  <si>
    <t>13</t>
  </si>
  <si>
    <t>025.VM.204 A</t>
  </si>
  <si>
    <t>Uzavírací klapka s pneupohonem</t>
  </si>
  <si>
    <t>26</t>
  </si>
  <si>
    <t>Z1</t>
  </si>
  <si>
    <t>28</t>
  </si>
  <si>
    <t>15</t>
  </si>
  <si>
    <t>025.EW.104</t>
  </si>
  <si>
    <t>Výměník tepla voda / glykol</t>
  </si>
  <si>
    <t>30</t>
  </si>
  <si>
    <t>Z2</t>
  </si>
  <si>
    <t>Úprava a doplňování topné vody</t>
  </si>
  <si>
    <t>32</t>
  </si>
  <si>
    <t>B.</t>
  </si>
  <si>
    <t>Armatury</t>
  </si>
  <si>
    <t>17</t>
  </si>
  <si>
    <t>025.VH.101</t>
  </si>
  <si>
    <t>Regulátor tlaku zemního plynu DN 80 / DN 100; PN16</t>
  </si>
  <si>
    <t>34</t>
  </si>
  <si>
    <t>025.VH.102</t>
  </si>
  <si>
    <t>Klapka uzavírací plyn DN 150; PN 10</t>
  </si>
  <si>
    <t>36</t>
  </si>
  <si>
    <t>19</t>
  </si>
  <si>
    <t>025.VH.107</t>
  </si>
  <si>
    <t>Klapka uzavíravcí plyn DN 150; PN 10</t>
  </si>
  <si>
    <t>38</t>
  </si>
  <si>
    <t>025.VH.108</t>
  </si>
  <si>
    <t>Klapka uzavírací plyn DN 100; PN 10</t>
  </si>
  <si>
    <t>40</t>
  </si>
  <si>
    <t>025.VH.109</t>
  </si>
  <si>
    <t>Kohout kulový plyn DN 20 - G 3/4"</t>
  </si>
  <si>
    <t>42</t>
  </si>
  <si>
    <t>025.VH.110</t>
  </si>
  <si>
    <t>44</t>
  </si>
  <si>
    <t>23</t>
  </si>
  <si>
    <t>025.VH.120</t>
  </si>
  <si>
    <t>Klapka uzavírací voda-glykol DN 80; PN 10</t>
  </si>
  <si>
    <t>46</t>
  </si>
  <si>
    <t>025.VH.121</t>
  </si>
  <si>
    <t>48</t>
  </si>
  <si>
    <t>25</t>
  </si>
  <si>
    <t>025.VH.124</t>
  </si>
  <si>
    <t>Klapka zpětná topná voda DN 200; PN 10</t>
  </si>
  <si>
    <t>50</t>
  </si>
  <si>
    <t>025.VH.125</t>
  </si>
  <si>
    <t>Klapka uzavírací topná voda DN 200; PN 10</t>
  </si>
  <si>
    <t>52</t>
  </si>
  <si>
    <t>27</t>
  </si>
  <si>
    <t>025.VH.126</t>
  </si>
  <si>
    <t>54</t>
  </si>
  <si>
    <t>025.VH.127</t>
  </si>
  <si>
    <t>56</t>
  </si>
  <si>
    <t>29</t>
  </si>
  <si>
    <t>025.VH.128</t>
  </si>
  <si>
    <t>58</t>
  </si>
  <si>
    <t>025.VH.129</t>
  </si>
  <si>
    <t>60</t>
  </si>
  <si>
    <t>31</t>
  </si>
  <si>
    <t>025.VH.130</t>
  </si>
  <si>
    <t>62</t>
  </si>
  <si>
    <t>025.VH.131</t>
  </si>
  <si>
    <t>64</t>
  </si>
  <si>
    <t>33</t>
  </si>
  <si>
    <t>025.VH.132</t>
  </si>
  <si>
    <t>66</t>
  </si>
  <si>
    <t>025.VH.133</t>
  </si>
  <si>
    <t>68</t>
  </si>
  <si>
    <t>35</t>
  </si>
  <si>
    <t>025.VH.134</t>
  </si>
  <si>
    <t>70</t>
  </si>
  <si>
    <t>025.VH.135</t>
  </si>
  <si>
    <t>Filtr přírubový topná voda DN 200; PN 10</t>
  </si>
  <si>
    <t>72</t>
  </si>
  <si>
    <t>37</t>
  </si>
  <si>
    <t>025.VH.136</t>
  </si>
  <si>
    <t>74</t>
  </si>
  <si>
    <t>025.VH.137</t>
  </si>
  <si>
    <t>Klapka zpětná topná voda DN 100; PN 10</t>
  </si>
  <si>
    <t>76</t>
  </si>
  <si>
    <t>39</t>
  </si>
  <si>
    <t>025.VH.138</t>
  </si>
  <si>
    <t>78</t>
  </si>
  <si>
    <t>025.VH.139</t>
  </si>
  <si>
    <t>Kohout kulový topná voda DN 40 - G 6/4"</t>
  </si>
  <si>
    <t>80</t>
  </si>
  <si>
    <t>41</t>
  </si>
  <si>
    <t>025.VH.140</t>
  </si>
  <si>
    <t>82</t>
  </si>
  <si>
    <t>025.VH.141</t>
  </si>
  <si>
    <t>Kohout kulový pitná voda DN 25 - G 1"</t>
  </si>
  <si>
    <t>84</t>
  </si>
  <si>
    <t>43</t>
  </si>
  <si>
    <t>025.VH.143</t>
  </si>
  <si>
    <t>Klapka uzavírací topná voda DN 100; PN 10</t>
  </si>
  <si>
    <t>86</t>
  </si>
  <si>
    <t>025.VH.144</t>
  </si>
  <si>
    <t>88</t>
  </si>
  <si>
    <t>45</t>
  </si>
  <si>
    <t>025.VH.145</t>
  </si>
  <si>
    <t>90</t>
  </si>
  <si>
    <t>025.VH.146</t>
  </si>
  <si>
    <t>Filtr přírubový topná voda DN 100; PN 10</t>
  </si>
  <si>
    <t>47</t>
  </si>
  <si>
    <t>025.VH.147</t>
  </si>
  <si>
    <t>025.VH.148</t>
  </si>
  <si>
    <t>49</t>
  </si>
  <si>
    <t>025.VH.149</t>
  </si>
  <si>
    <t>98</t>
  </si>
  <si>
    <t>025.VH.150</t>
  </si>
  <si>
    <t>100</t>
  </si>
  <si>
    <t>51</t>
  </si>
  <si>
    <t>025.VH.151</t>
  </si>
  <si>
    <t>102</t>
  </si>
  <si>
    <t>025.VH.152</t>
  </si>
  <si>
    <t>Ventil pojistný topná voda DN 32 / DN 40; otevírací přetlak 2,5 až 4 bar</t>
  </si>
  <si>
    <t>104</t>
  </si>
  <si>
    <t>53</t>
  </si>
  <si>
    <t>025.VH.186</t>
  </si>
  <si>
    <t>Kohout kulový plyn DN 15 - 1/2"</t>
  </si>
  <si>
    <t>106</t>
  </si>
  <si>
    <t>025.VH.187 A</t>
  </si>
  <si>
    <t>Kohout kulový plyn DN 10 - 3/8"</t>
  </si>
  <si>
    <t>108</t>
  </si>
  <si>
    <t>55</t>
  </si>
  <si>
    <t>025.VH.187 B</t>
  </si>
  <si>
    <t>110</t>
  </si>
  <si>
    <t>025.VH.188</t>
  </si>
  <si>
    <t>112</t>
  </si>
  <si>
    <t>C.</t>
  </si>
  <si>
    <t>Potrubní větve</t>
  </si>
  <si>
    <t>57</t>
  </si>
  <si>
    <t>C.1</t>
  </si>
  <si>
    <t>025-401-GVI-0150-ACIX</t>
  </si>
  <si>
    <t>114</t>
  </si>
  <si>
    <t>C.2</t>
  </si>
  <si>
    <t>025-403-GVI-0100-ACIX</t>
  </si>
  <si>
    <t>116</t>
  </si>
  <si>
    <t>59</t>
  </si>
  <si>
    <t>C.4</t>
  </si>
  <si>
    <t>025-405-GVI-0080-ACIX</t>
  </si>
  <si>
    <t>118</t>
  </si>
  <si>
    <t>C.6</t>
  </si>
  <si>
    <t>025-408-GBI-0150-ACIX</t>
  </si>
  <si>
    <t>120</t>
  </si>
  <si>
    <t>61</t>
  </si>
  <si>
    <t>C.8</t>
  </si>
  <si>
    <t>025-410-GBI-0020-ACIX</t>
  </si>
  <si>
    <t>122</t>
  </si>
  <si>
    <t>C.9</t>
  </si>
  <si>
    <t>025-411-GVI-0020-ACIX</t>
  </si>
  <si>
    <t>124</t>
  </si>
  <si>
    <t>63</t>
  </si>
  <si>
    <t>C.10</t>
  </si>
  <si>
    <t>025-412-ECH-0200-ACPE-C</t>
  </si>
  <si>
    <t>126</t>
  </si>
  <si>
    <t>C.11</t>
  </si>
  <si>
    <t>025-413-ECH-0200-ACPE-C</t>
  </si>
  <si>
    <t>128</t>
  </si>
  <si>
    <t>65</t>
  </si>
  <si>
    <t>C.12</t>
  </si>
  <si>
    <t>025-414-ECH-0200-ACPE-C</t>
  </si>
  <si>
    <t>130</t>
  </si>
  <si>
    <t>C.13</t>
  </si>
  <si>
    <t>025-415-ECH-0200-ACPE-C</t>
  </si>
  <si>
    <t>132</t>
  </si>
  <si>
    <t>67</t>
  </si>
  <si>
    <t>C.14</t>
  </si>
  <si>
    <t>025-416-ECH-0200-ACPE-C</t>
  </si>
  <si>
    <t>134</t>
  </si>
  <si>
    <t>C.15</t>
  </si>
  <si>
    <t>025-417-OGL-0080-ACIX-C</t>
  </si>
  <si>
    <t>136</t>
  </si>
  <si>
    <t>69</t>
  </si>
  <si>
    <t>C.17</t>
  </si>
  <si>
    <t>025-419-GXX-0350-ACIX-C</t>
  </si>
  <si>
    <t>138</t>
  </si>
  <si>
    <t>C.19</t>
  </si>
  <si>
    <t>025-421-ERJ-0050-PPRO</t>
  </si>
  <si>
    <t>140</t>
  </si>
  <si>
    <t>71</t>
  </si>
  <si>
    <t>C.21</t>
  </si>
  <si>
    <t>025-423-ECH-0200-ACXX-C</t>
  </si>
  <si>
    <t>142</t>
  </si>
  <si>
    <t>C.22</t>
  </si>
  <si>
    <t>025-424-ECH-0040-ACXX-C</t>
  </si>
  <si>
    <t>144</t>
  </si>
  <si>
    <t>73</t>
  </si>
  <si>
    <t>C.23</t>
  </si>
  <si>
    <t>025-425-EPO-0025-ACXX</t>
  </si>
  <si>
    <t>146</t>
  </si>
  <si>
    <t>C.24</t>
  </si>
  <si>
    <t>025-426-ECH-0100-ACXX-C</t>
  </si>
  <si>
    <t>148</t>
  </si>
  <si>
    <t>75</t>
  </si>
  <si>
    <t>C.28</t>
  </si>
  <si>
    <t>025-430-ECH-0080-ACXX-C</t>
  </si>
  <si>
    <t>150</t>
  </si>
  <si>
    <t>C.X</t>
  </si>
  <si>
    <t>Nespecifikovaný potrubní materiál</t>
  </si>
  <si>
    <t>152</t>
  </si>
  <si>
    <t>VRN</t>
  </si>
  <si>
    <t>77</t>
  </si>
  <si>
    <t>D.1</t>
  </si>
  <si>
    <t>Revize spalinové cesty</t>
  </si>
  <si>
    <t>kpl</t>
  </si>
  <si>
    <t>154</t>
  </si>
  <si>
    <t>D.2</t>
  </si>
  <si>
    <t>Revize elektro</t>
  </si>
  <si>
    <t>156</t>
  </si>
  <si>
    <t>79</t>
  </si>
  <si>
    <t>D.3</t>
  </si>
  <si>
    <t>Revize plynových zařízení</t>
  </si>
  <si>
    <t>158</t>
  </si>
  <si>
    <t>D.4</t>
  </si>
  <si>
    <t>Revize expanzních nádob - výchozí</t>
  </si>
  <si>
    <t>160</t>
  </si>
  <si>
    <t>81</t>
  </si>
  <si>
    <t>D.5</t>
  </si>
  <si>
    <t>Funkční zkouška za účasti státního orgánu TIČR</t>
  </si>
  <si>
    <t>162</t>
  </si>
  <si>
    <t>D.6</t>
  </si>
  <si>
    <t>Zkoušky UPOS elektro profese</t>
  </si>
  <si>
    <t>164</t>
  </si>
  <si>
    <t>83</t>
  </si>
  <si>
    <t>D.7</t>
  </si>
  <si>
    <t>Provozní předpis</t>
  </si>
  <si>
    <t>166</t>
  </si>
  <si>
    <t>D.8</t>
  </si>
  <si>
    <t>Provozní řád</t>
  </si>
  <si>
    <t>168</t>
  </si>
  <si>
    <t>85</t>
  </si>
  <si>
    <t>D.10</t>
  </si>
  <si>
    <t>Zajištění uvedení do trvalého provozu</t>
  </si>
  <si>
    <t>170</t>
  </si>
  <si>
    <t>D.12</t>
  </si>
  <si>
    <t>Zařízení staveniště</t>
  </si>
  <si>
    <t>172</t>
  </si>
  <si>
    <t>87</t>
  </si>
  <si>
    <t>D.13</t>
  </si>
  <si>
    <t>Realizační projektová dokumentace pro I. a II. etapu</t>
  </si>
  <si>
    <t>174</t>
  </si>
  <si>
    <t>D.14</t>
  </si>
  <si>
    <t>Dokumentace skutečného provedení stavby /PD část D.1./, I. etapa</t>
  </si>
  <si>
    <t>176</t>
  </si>
  <si>
    <t>89</t>
  </si>
  <si>
    <t>D.15</t>
  </si>
  <si>
    <t>Tlaková zkouška potrubí dle ČSN /plyn, topná voda, chladicí okruhy/</t>
  </si>
  <si>
    <t>178</t>
  </si>
  <si>
    <t>D.16</t>
  </si>
  <si>
    <t>Uvedení do provozu, idividuální a komplexní zkoušky</t>
  </si>
  <si>
    <t>180</t>
  </si>
  <si>
    <t>91</t>
  </si>
  <si>
    <t>D.17</t>
  </si>
  <si>
    <t>Demontáže zařízení a likvidace odpadů</t>
  </si>
  <si>
    <t>182</t>
  </si>
  <si>
    <t>D.18</t>
  </si>
  <si>
    <t>Zajištění provizorního provozu KGJ3 - provizorní trasa do kotelny, přívod plynu pouze ke KGJ3</t>
  </si>
  <si>
    <t>-1514809194</t>
  </si>
  <si>
    <t>D.4.1-2 - Část technologická - etapa 2</t>
  </si>
  <si>
    <t>025.EX.01 B</t>
  </si>
  <si>
    <t>025.FIR.103</t>
  </si>
  <si>
    <t>025.PO.08 B</t>
  </si>
  <si>
    <t>025.RB.209 B</t>
  </si>
  <si>
    <t>025.RB.214</t>
  </si>
  <si>
    <t>VZT systém větrání KGJ 2</t>
  </si>
  <si>
    <t>025.VM.201 B</t>
  </si>
  <si>
    <t>025.VH.111</t>
  </si>
  <si>
    <t>025.VH.112</t>
  </si>
  <si>
    <t>025.VH.113</t>
  </si>
  <si>
    <t>025.VH.114</t>
  </si>
  <si>
    <t>025.VH.122</t>
  </si>
  <si>
    <t>Klapka uzavírací vodaů-glykol DN 80; PN 10</t>
  </si>
  <si>
    <t>025.VH.123</t>
  </si>
  <si>
    <t>025.VH.153</t>
  </si>
  <si>
    <t>025.VH.154</t>
  </si>
  <si>
    <t>025.VH.155</t>
  </si>
  <si>
    <t>025.VH.156</t>
  </si>
  <si>
    <t>025.VH.157</t>
  </si>
  <si>
    <t>025.VH.158</t>
  </si>
  <si>
    <t>025.VH.159</t>
  </si>
  <si>
    <t>025.VH.160</t>
  </si>
  <si>
    <t>025.VH.161</t>
  </si>
  <si>
    <t>025.VH.162</t>
  </si>
  <si>
    <t>025.VH.163</t>
  </si>
  <si>
    <t>C.3</t>
  </si>
  <si>
    <t>025-404-GVI-0100-ACIX</t>
  </si>
  <si>
    <t>C.5</t>
  </si>
  <si>
    <t>025-407-GBI-0150-ACIX</t>
  </si>
  <si>
    <t>C.16</t>
  </si>
  <si>
    <t>025-418-OGL-0080-ACIX-C</t>
  </si>
  <si>
    <t>C.18</t>
  </si>
  <si>
    <t>025-420-GXX-0350-ACIX-C</t>
  </si>
  <si>
    <t>C.25</t>
  </si>
  <si>
    <t>025-427-ECH-0100-ACXX-C</t>
  </si>
  <si>
    <t>D.9</t>
  </si>
  <si>
    <t>Zajištění dokumentace k UPOS, včetně povinných podmínek</t>
  </si>
  <si>
    <t>Uvedení do trvalého provozu</t>
  </si>
  <si>
    <t>D.11</t>
  </si>
  <si>
    <t>Zajištění licence, příp. změny licence pro provozovatele</t>
  </si>
  <si>
    <t>Dokumentace skutečného provedení stavby /PD část D.1./, II. etapa</t>
  </si>
  <si>
    <t>Tlaková zkouška potrubí dle ČSN 0 /plyn, topná voda, chladící okruhy/</t>
  </si>
  <si>
    <t>D.4.2-1 - Část elektro - etapa 1</t>
  </si>
  <si>
    <t>25552953</t>
  </si>
  <si>
    <t>CZ25552953</t>
  </si>
  <si>
    <t xml:space="preserve">    A - Kabelové soubory</t>
  </si>
  <si>
    <t xml:space="preserve">    B - Úprava stávajícího rozváděče RH03.1</t>
  </si>
  <si>
    <t xml:space="preserve">    C - Doplnění stávajícího rozváděče RH01</t>
  </si>
  <si>
    <t xml:space="preserve">    D - Doplnění stávajícího rozváděče KS006</t>
  </si>
  <si>
    <t xml:space="preserve">    E - Úprava stávajícího rozváděče ERG</t>
  </si>
  <si>
    <t xml:space="preserve">    F - Demontáž stávajícíh rozváděčů GCP1, GCP1.1</t>
  </si>
  <si>
    <t xml:space="preserve">    G - Nový rozváděč napájení periferních zařízení KGJ 1</t>
  </si>
  <si>
    <t xml:space="preserve">    H - Nový rozváděč napájení zařízení VZT</t>
  </si>
  <si>
    <t xml:space="preserve">    I - Ochranné pospojování</t>
  </si>
  <si>
    <t xml:space="preserve">    J - Stavební práce</t>
  </si>
  <si>
    <t xml:space="preserve">    K - Pomocná konstrukce</t>
  </si>
  <si>
    <t xml:space="preserve">    L - VRN</t>
  </si>
  <si>
    <t>A</t>
  </si>
  <si>
    <t>Kabelové soubory</t>
  </si>
  <si>
    <t>A.1</t>
  </si>
  <si>
    <t>Kabel JYTY-O 24x1,0; pevně uložený</t>
  </si>
  <si>
    <t>A.2</t>
  </si>
  <si>
    <t>Ukončení kabelu JYTY-O 24x1,0</t>
  </si>
  <si>
    <t>A.3</t>
  </si>
  <si>
    <t>Kabel JYTY-O 14x1,0; pevně uložený</t>
  </si>
  <si>
    <t>A.4</t>
  </si>
  <si>
    <t>Ukončení kabelu JYTY-O 14x1,0</t>
  </si>
  <si>
    <t>A.5</t>
  </si>
  <si>
    <t>Kabel JYTY-O 7x1,0; pevně uložený</t>
  </si>
  <si>
    <t>A.6</t>
  </si>
  <si>
    <t>Ukončení kabelu JYTY-O 7x1,0</t>
  </si>
  <si>
    <t>A.7</t>
  </si>
  <si>
    <t>Kabel 1-YY 1x240; pevně uložený</t>
  </si>
  <si>
    <t>A.8</t>
  </si>
  <si>
    <t>Kabelová koncovka pro 1-YY 1x240 vč. ukončení a ok</t>
  </si>
  <si>
    <t>sada</t>
  </si>
  <si>
    <t>A.9</t>
  </si>
  <si>
    <t>Kabel NYY-J 5x95; pevně uložený</t>
  </si>
  <si>
    <t>A.10</t>
  </si>
  <si>
    <t>Ukončení kabelu NYY-J 5x95</t>
  </si>
  <si>
    <t>ks</t>
  </si>
  <si>
    <t>A.11</t>
  </si>
  <si>
    <t>Kabel 2YSLCYK-J 4x6</t>
  </si>
  <si>
    <t>A.12</t>
  </si>
  <si>
    <t>Ukončení kabelů 2YSLCYK-J 4x6</t>
  </si>
  <si>
    <t>A.13</t>
  </si>
  <si>
    <t>Kabel 1-CYKY-J 4x10</t>
  </si>
  <si>
    <t>A.14</t>
  </si>
  <si>
    <t>Ukončení kabelu 1-CYKY-J 4x10</t>
  </si>
  <si>
    <t>A.15</t>
  </si>
  <si>
    <t>Kabel CYKY-O 4x4</t>
  </si>
  <si>
    <t>A.16</t>
  </si>
  <si>
    <t>Ukončení kabelu CYKY-O 4x4</t>
  </si>
  <si>
    <t>A.17</t>
  </si>
  <si>
    <t>Kabel CYKY-J 5x4</t>
  </si>
  <si>
    <t>A.18</t>
  </si>
  <si>
    <t>Ukončení kabelu CYKY-J 5x4</t>
  </si>
  <si>
    <t>A.19</t>
  </si>
  <si>
    <t>Kabel CYKY-J 3x25</t>
  </si>
  <si>
    <t>A.20</t>
  </si>
  <si>
    <t>Ukončení kabelu CYKY-J 3x2,5</t>
  </si>
  <si>
    <t>A.21</t>
  </si>
  <si>
    <t>Kabel CYKY-J 5x2,5</t>
  </si>
  <si>
    <t>A.22</t>
  </si>
  <si>
    <t>Ukončení kabelu CYKY-J 5x2,5</t>
  </si>
  <si>
    <t>A.23</t>
  </si>
  <si>
    <t>Kovový kabelový žlab 200x100 mm vč. kotvícího a spojovacího materiálu</t>
  </si>
  <si>
    <t>A.24</t>
  </si>
  <si>
    <t>Kabelová příchytka SONAP 12 (8-12 mm)</t>
  </si>
  <si>
    <t>A.25</t>
  </si>
  <si>
    <t>Instalační trubka plastová</t>
  </si>
  <si>
    <t>A.26</t>
  </si>
  <si>
    <t>Příchytka instalační trubky plastové</t>
  </si>
  <si>
    <t>A.27</t>
  </si>
  <si>
    <t>Označovací štítek kabelů</t>
  </si>
  <si>
    <t>B</t>
  </si>
  <si>
    <t>Úprava stávajícího rozváděče RH03.1</t>
  </si>
  <si>
    <t>B.1</t>
  </si>
  <si>
    <t>Souhrnná cena servisu</t>
  </si>
  <si>
    <t>B.2</t>
  </si>
  <si>
    <t>Souhrnná cena cestovních nákladů</t>
  </si>
  <si>
    <t>C</t>
  </si>
  <si>
    <t>Doplnění stávajícího rozváděče RH01</t>
  </si>
  <si>
    <t>3-pólový pojistkový odpínač do 63 A</t>
  </si>
  <si>
    <t>Pojistka 40 A/gG</t>
  </si>
  <si>
    <t>Pomocný materiál a vodiče</t>
  </si>
  <si>
    <t>Doplnění stávajícího rozváděče KS006</t>
  </si>
  <si>
    <t>3-pólový pojistkový odpínač do 32 A</t>
  </si>
  <si>
    <t>Pojistka 32 A/gG</t>
  </si>
  <si>
    <t>E</t>
  </si>
  <si>
    <t>Úprava stávajícího rozváděče ERG</t>
  </si>
  <si>
    <t>E.1</t>
  </si>
  <si>
    <t>Třífázový elektroměr pro polopřímé měření</t>
  </si>
  <si>
    <t>E.2</t>
  </si>
  <si>
    <t>Demontáž stávajícího elektroměru</t>
  </si>
  <si>
    <t>E.3</t>
  </si>
  <si>
    <t>F</t>
  </si>
  <si>
    <t>Demontáž stávajícíh rozváděčů GCP1, GCP1.1</t>
  </si>
  <si>
    <t>F.1</t>
  </si>
  <si>
    <t>Demontáž rozváděče NN, 1 pole do 200 kg</t>
  </si>
  <si>
    <t>G</t>
  </si>
  <si>
    <t>Nový rozváděč napájení periferních zařízení KGJ 1</t>
  </si>
  <si>
    <t>G.1</t>
  </si>
  <si>
    <t>Rozváděč RTKGJ 1 NN 400 V, skříňový, 1x pole: 600-2000-300 mm (š-v-h)</t>
  </si>
  <si>
    <t>G.2</t>
  </si>
  <si>
    <t>Montáž rozváděče NN, 1 pole do 200 kg</t>
  </si>
  <si>
    <t>G.3</t>
  </si>
  <si>
    <t>Dielektrický koberec šíře 1,2 m</t>
  </si>
  <si>
    <t>H</t>
  </si>
  <si>
    <t>Nový rozváděč napájení zařízení VZT</t>
  </si>
  <si>
    <t>H.1</t>
  </si>
  <si>
    <t>Rozváděč RS006-1 NN 400 V, skříňový, 1x pole: 600-2000-300 mm (š-v-h)</t>
  </si>
  <si>
    <t>H.2</t>
  </si>
  <si>
    <t>H.3</t>
  </si>
  <si>
    <t>I</t>
  </si>
  <si>
    <t>Ochranné pospojování</t>
  </si>
  <si>
    <t>I.1</t>
  </si>
  <si>
    <t>Smršťovací trubice</t>
  </si>
  <si>
    <t>I.2</t>
  </si>
  <si>
    <t>CY (GNYE) 10 mm2</t>
  </si>
  <si>
    <t>I.3</t>
  </si>
  <si>
    <t>CY (GNYE) 25 mm2</t>
  </si>
  <si>
    <t>I.4</t>
  </si>
  <si>
    <t>CY (GNYE) 35 mm2</t>
  </si>
  <si>
    <t>I.5</t>
  </si>
  <si>
    <t>Kabelové oko 10 mm2, vč. montáže</t>
  </si>
  <si>
    <t>I.6</t>
  </si>
  <si>
    <t>Kabelové oko 25 mm2, vč. montáže</t>
  </si>
  <si>
    <t>I.7</t>
  </si>
  <si>
    <t>Kabelové oko 35 mm2, vč. montáže</t>
  </si>
  <si>
    <t>J</t>
  </si>
  <si>
    <t>Stavební práce</t>
  </si>
  <si>
    <t>J.1</t>
  </si>
  <si>
    <t>Stavební práce malého rozsahu (vyvrtání a vyčištění stavebních otvorů pro kabelové prostupy, vč. začištění)</t>
  </si>
  <si>
    <t>J.2</t>
  </si>
  <si>
    <t>Požární ucpávka El</t>
  </si>
  <si>
    <t>Pomocná konstrukce</t>
  </si>
  <si>
    <t>K.1</t>
  </si>
  <si>
    <t>Ocelový úhelník L50x5</t>
  </si>
  <si>
    <t>K.2</t>
  </si>
  <si>
    <t>Ocelová pásovina 50x5</t>
  </si>
  <si>
    <t>K.3</t>
  </si>
  <si>
    <t>Základní nátěr konstrukce</t>
  </si>
  <si>
    <t>L</t>
  </si>
  <si>
    <t>L.1</t>
  </si>
  <si>
    <t>Dodávka zařízení na stavbu</t>
  </si>
  <si>
    <t>L.2</t>
  </si>
  <si>
    <t>Výchozí revize</t>
  </si>
  <si>
    <t>L.3</t>
  </si>
  <si>
    <t>Úprava nadřazeného ŘS ČOV</t>
  </si>
  <si>
    <t>-2072998945</t>
  </si>
  <si>
    <t>P</t>
  </si>
  <si>
    <t>Poznámka k položce:_x000d_
Úprava nadřazeného ŘS ČOV (vizualizace a řízení obnovitelných zdrojů) včetně příslušné realizační dokumentace a SW.</t>
  </si>
  <si>
    <t>L.4</t>
  </si>
  <si>
    <t>Napájení a řízení stávajícího nouzového chladiče</t>
  </si>
  <si>
    <t>-728559162</t>
  </si>
  <si>
    <t>Poznámka k položce:_x000d_
Napájení a řízení stávajícího nouzového chladiče (8 ks ventilátorů + 2 ks čerpadel). Rozváděč a jeho napájení, frekvenční měniče pro každý z ventilátorů, MaR, řídící systém, PLC, včetně příslušné realizační dokumentace, HW a SW.</t>
  </si>
  <si>
    <t>L.5</t>
  </si>
  <si>
    <t>Dispečerské řízení obnovitelného zdroje</t>
  </si>
  <si>
    <t>1003267620</t>
  </si>
  <si>
    <t>Poznámka k položce:_x000d_
Dispečerské řízení obnovitelného zdroje v souladu s požadavky uvedenými ve smoulě o připojení nových obnovitelných zdrojů (KGJ+FVE) včetně příslušné realizační dokumentace.</t>
  </si>
  <si>
    <t>L.6</t>
  </si>
  <si>
    <t>Realizační a výrobní dokumentace / etapa 1+2 /</t>
  </si>
  <si>
    <t>-814076731</t>
  </si>
  <si>
    <t>L.7</t>
  </si>
  <si>
    <t>Dokumentace skutečného provedení stavby</t>
  </si>
  <si>
    <t>-611700225</t>
  </si>
  <si>
    <t>D.4.3-2 - Část stavební - etapa 2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</si>
  <si>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</si>
  <si>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</si>
  <si>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</si>
  <si>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</si>
  <si>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</si>
  <si>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</si>
  <si>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</si>
  <si>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713 - Izolace tepelné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</si>
  <si>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</si>
  <si>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</si>
  <si>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</si>
  <si>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</si>
  <si>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Zakládání</t>
  </si>
  <si>
    <t>273313711</t>
  </si>
  <si>
    <t>Základové desky z betonu tř. C 20/25</t>
  </si>
  <si>
    <t>m3</t>
  </si>
  <si>
    <t>Svislé a kompletní konstrukce</t>
  </si>
  <si>
    <t>311235221.WNR</t>
  </si>
  <si>
    <t>Zdivo jednovrstvé z cihel Porotherm 44 Profi P15 na tenkovrstvou maltu tl 440 mm</t>
  </si>
  <si>
    <t>Vodorovné konstrukce</t>
  </si>
  <si>
    <t>413941121</t>
  </si>
  <si>
    <t>Osazování ocelových válcovaných nosníků stropů I, IE, U, UE nebo L do č.12 nebo výšky do 120 mm</t>
  </si>
  <si>
    <t>t</t>
  </si>
  <si>
    <t>13010710</t>
  </si>
  <si>
    <t>ocel profilová jakost S235JR (11 375) průřez I (IPN) 80</t>
  </si>
  <si>
    <t>Úpravy povrchů, podlahy a osazování výplní</t>
  </si>
  <si>
    <t>612311141</t>
  </si>
  <si>
    <t>Vápenná omítka štuková dvouvrstvá vnitřních stěn nanášená ručně</t>
  </si>
  <si>
    <t>622142001</t>
  </si>
  <si>
    <t>Sklovláknité pletivo vnějších stěn vtlačené do tmelu</t>
  </si>
  <si>
    <t>622151011</t>
  </si>
  <si>
    <t>Penetrační silikátový nátěr vnějších pastovitých tenkovrstvých omítek stěn</t>
  </si>
  <si>
    <t>622521012</t>
  </si>
  <si>
    <t>Tenkovrstvá silikátová zatíraná omítka zrnitost 1,5 mm vnějších stěn</t>
  </si>
  <si>
    <t>Ostatní konstrukce a práce, bourání</t>
  </si>
  <si>
    <t>946111115</t>
  </si>
  <si>
    <t>Montáž pojízdných věží trubkových/dílcových š od 0,6 do 0,9 m dl do 3,2 m v přes 4,5 do 5,5 m</t>
  </si>
  <si>
    <t>946111215</t>
  </si>
  <si>
    <t>Příplatek k pojízdným věžím š od 0,6 do 0,9 m dl do 3,2 m v přes 4,5 do 5,5 m za každý den použití</t>
  </si>
  <si>
    <t>946111815</t>
  </si>
  <si>
    <t>Demontáž pojízdných věží trubkových/dílcových š od 0,6 do 0,9 m dl do 3,2 m v přes 4,5 do 5,5 m</t>
  </si>
  <si>
    <t>962023390</t>
  </si>
  <si>
    <t>Bourání zdiva nadzákladového smíšeného na MV nebo MVC do 1 m3</t>
  </si>
  <si>
    <t>997</t>
  </si>
  <si>
    <t>Přesun sutě</t>
  </si>
  <si>
    <t>997006512</t>
  </si>
  <si>
    <t>Vodorovné doprava suti s naložením a složením na skládku přes 100 m do 1 km</t>
  </si>
  <si>
    <t>998</t>
  </si>
  <si>
    <t>Přesun hmot</t>
  </si>
  <si>
    <t>998011001</t>
  </si>
  <si>
    <t>Přesun hmot pro budovy zděné v do 6 m</t>
  </si>
  <si>
    <t>713</t>
  </si>
  <si>
    <t>Izolace tepelné</t>
  </si>
  <si>
    <t>713492815</t>
  </si>
  <si>
    <t>Montáž tepelné izolace potrubí a ohybů vyplnění montážní pěnou</t>
  </si>
  <si>
    <t>23170001</t>
  </si>
  <si>
    <t>pěna montážní PUR nízkoexpanzní</t>
  </si>
  <si>
    <t>litr</t>
  </si>
  <si>
    <t>998713101</t>
  </si>
  <si>
    <t>Přesun hmot tonážní pro izolace tepelné v objektech v do 6 m</t>
  </si>
  <si>
    <t>784</t>
  </si>
  <si>
    <t>Dokončovací práce - malby a tapety</t>
  </si>
  <si>
    <t>784181105</t>
  </si>
  <si>
    <t>Základní akrylátová jednonásobná bezbarvá penetrace podkladu v místnostech v přes 5,00 m</t>
  </si>
  <si>
    <t>784211005</t>
  </si>
  <si>
    <t>Jednonásobné bílé malby ze směsí za mokra výborně oděruvzdorných v místnostech v přes 5,0 m</t>
  </si>
  <si>
    <t>Vedlejší rozpočtové náklady</t>
  </si>
  <si>
    <t>VRN1</t>
  </si>
  <si>
    <t>Průzkumné, geodetické a projektové práce</t>
  </si>
  <si>
    <t>013254000</t>
  </si>
  <si>
    <t>…</t>
  </si>
  <si>
    <t>VRN3</t>
  </si>
  <si>
    <t>032002000</t>
  </si>
  <si>
    <t>Vybavení staveniště</t>
  </si>
  <si>
    <t>D.4.2-2 - Část elektro - etapa 2</t>
  </si>
  <si>
    <t xml:space="preserve">    B - Úprava stávajícího rozváděče RH04.1</t>
  </si>
  <si>
    <t>Úprava stávajícího rozváděče RH04.1</t>
  </si>
  <si>
    <t>Pojistka 20 A/gG</t>
  </si>
  <si>
    <t>-691712315</t>
  </si>
  <si>
    <t>D.4.3-1 - Část stavební - etapa 1</t>
  </si>
  <si>
    <t xml:space="preserve">    766 - Konstrukce truhlářské</t>
  </si>
  <si>
    <t>962023391</t>
  </si>
  <si>
    <t>Bourání zdiva nadzákladového smíšeného na MV nebo MVC přes 1 m3</t>
  </si>
  <si>
    <t>766</t>
  </si>
  <si>
    <t>Konstrukce truhlářské</t>
  </si>
  <si>
    <t>766121210</t>
  </si>
  <si>
    <t>Montáž stěn plných s výplní v do 2,75 m</t>
  </si>
  <si>
    <t>60726286</t>
  </si>
  <si>
    <t>deska dřevoštěpková OSB 3 P+D broušená tl 25mm</t>
  </si>
  <si>
    <t>013244000</t>
  </si>
  <si>
    <t>Dokumentace pro provádění stavby / etapa 1+2 /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</si>
</sst>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4" fontId="20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gif" /><Relationship Id="rId2" Type="http://schemas.openxmlformats.org/officeDocument/2006/relationships/image" Target="../media/image2.gif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gif" /><Relationship Id="rId2" Type="http://schemas.openxmlformats.org/officeDocument/2006/relationships/image" Target="../media/image5.gif" /><Relationship Id="rId3" Type="http://schemas.openxmlformats.org/officeDocument/2006/relationships/image" Target="../media/image6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gif" /><Relationship Id="rId2" Type="http://schemas.openxmlformats.org/officeDocument/2006/relationships/image" Target="../media/image9.gif" /><Relationship Id="rId3" Type="http://schemas.openxmlformats.org/officeDocument/2006/relationships/image" Target="../media/image10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gif" /><Relationship Id="rId2" Type="http://schemas.openxmlformats.org/officeDocument/2006/relationships/image" Target="../media/image13.gif" /><Relationship Id="rId3" Type="http://schemas.openxmlformats.org/officeDocument/2006/relationships/image" Target="../media/image14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gif" /><Relationship Id="rId2" Type="http://schemas.openxmlformats.org/officeDocument/2006/relationships/image" Target="../media/image17.gif" /><Relationship Id="rId3" Type="http://schemas.openxmlformats.org/officeDocument/2006/relationships/image" Target="../media/image18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gif" /><Relationship Id="rId2" Type="http://schemas.openxmlformats.org/officeDocument/2006/relationships/image" Target="../media/image21.gif" /><Relationship Id="rId3" Type="http://schemas.openxmlformats.org/officeDocument/2006/relationships/image" Target="../media/image22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gif" /><Relationship Id="rId2" Type="http://schemas.openxmlformats.org/officeDocument/2006/relationships/image" Target="../media/image25.gif" /><Relationship Id="rId3" Type="http://schemas.openxmlformats.org/officeDocument/2006/relationships/image" Target="../media/image26.g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189230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130810</xdr:colOff>
      <xdr:row>81</xdr:row>
      <xdr:rowOff>0</xdr:rowOff>
    </xdr:from>
    <xdr:to>
      <xdr:col>41</xdr:col>
      <xdr:colOff>178435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111</xdr:row>
      <xdr:rowOff>0</xdr:rowOff>
    </xdr:from>
    <xdr:to>
      <xdr:col>10</xdr:col>
      <xdr:colOff>1214755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107</xdr:row>
      <xdr:rowOff>0</xdr:rowOff>
    </xdr:from>
    <xdr:to>
      <xdr:col>10</xdr:col>
      <xdr:colOff>1214755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115</xdr:row>
      <xdr:rowOff>0</xdr:rowOff>
    </xdr:from>
    <xdr:to>
      <xdr:col>10</xdr:col>
      <xdr:colOff>1214755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116</xdr:row>
      <xdr:rowOff>0</xdr:rowOff>
    </xdr:from>
    <xdr:to>
      <xdr:col>10</xdr:col>
      <xdr:colOff>1214755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115</xdr:row>
      <xdr:rowOff>0</xdr:rowOff>
    </xdr:from>
    <xdr:to>
      <xdr:col>10</xdr:col>
      <xdr:colOff>1214755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3</xdr:row>
      <xdr:rowOff>0</xdr:rowOff>
    </xdr:from>
    <xdr:to>
      <xdr:col>10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81</xdr:row>
      <xdr:rowOff>0</xdr:rowOff>
    </xdr:from>
    <xdr:to>
      <xdr:col>10</xdr:col>
      <xdr:colOff>1214755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10</xdr:col>
      <xdr:colOff>289560</xdr:colOff>
      <xdr:row>115</xdr:row>
      <xdr:rowOff>0</xdr:rowOff>
    </xdr:from>
    <xdr:to>
      <xdr:col>10</xdr:col>
      <xdr:colOff>1214755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4" t="s">
        <v>7</v>
      </c>
      <c r="BT2" s="14" t="s">
        <v>8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G4" s="22" t="s">
        <v>12</v>
      </c>
      <c r="BS4" s="14" t="s">
        <v>13</v>
      </c>
    </row>
    <row r="5" s="1" customFormat="1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" t="s">
        <v>15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G5" s="25" t="s">
        <v>16</v>
      </c>
      <c r="BS5" s="14" t="s">
        <v>7</v>
      </c>
    </row>
    <row r="6" s="1" customFormat="1" ht="36.96" customHeight="1">
      <c r="B6" s="18"/>
      <c r="C6" s="19"/>
      <c r="D6" s="26" t="s">
        <v>17</v>
      </c>
      <c r="E6" s="19"/>
      <c r="F6" s="19"/>
      <c r="G6" s="19"/>
      <c r="H6" s="19"/>
      <c r="I6" s="19"/>
      <c r="J6" s="19"/>
      <c r="K6" s="27" t="s">
        <v>18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G6" s="28"/>
      <c r="BS6" s="14" t="s">
        <v>7</v>
      </c>
    </row>
    <row r="7" s="1" customFormat="1" ht="12" customHeight="1">
      <c r="B7" s="18"/>
      <c r="C7" s="19"/>
      <c r="D7" s="29" t="s">
        <v>19</v>
      </c>
      <c r="E7" s="19"/>
      <c r="F7" s="19"/>
      <c r="G7" s="19"/>
      <c r="H7" s="19"/>
      <c r="I7" s="19"/>
      <c r="J7" s="19"/>
      <c r="K7" s="24" t="s">
        <v>20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21</v>
      </c>
      <c r="AL7" s="19"/>
      <c r="AM7" s="19"/>
      <c r="AN7" s="24" t="s">
        <v>1</v>
      </c>
      <c r="AO7" s="19"/>
      <c r="AP7" s="19"/>
      <c r="AQ7" s="19"/>
      <c r="AR7" s="17"/>
      <c r="BG7" s="28"/>
      <c r="BS7" s="14" t="s">
        <v>7</v>
      </c>
    </row>
    <row r="8" s="1" customFormat="1" ht="12" customHeight="1">
      <c r="B8" s="18"/>
      <c r="C8" s="19"/>
      <c r="D8" s="29" t="s">
        <v>22</v>
      </c>
      <c r="E8" s="19"/>
      <c r="F8" s="19"/>
      <c r="G8" s="19"/>
      <c r="H8" s="19"/>
      <c r="I8" s="19"/>
      <c r="J8" s="19"/>
      <c r="K8" s="24" t="s">
        <v>23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24</v>
      </c>
      <c r="AL8" s="19"/>
      <c r="AM8" s="19"/>
      <c r="AN8" s="30" t="s">
        <v>25</v>
      </c>
      <c r="AO8" s="19"/>
      <c r="AP8" s="19"/>
      <c r="AQ8" s="19"/>
      <c r="AR8" s="17"/>
      <c r="BG8" s="28"/>
      <c r="BS8" s="14" t="s">
        <v>7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8"/>
      <c r="BS9" s="14" t="s">
        <v>7</v>
      </c>
    </row>
    <row r="10" s="1" customFormat="1" ht="12" customHeight="1">
      <c r="B10" s="18"/>
      <c r="C10" s="19"/>
      <c r="D10" s="29" t="s">
        <v>26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27</v>
      </c>
      <c r="AL10" s="19"/>
      <c r="AM10" s="19"/>
      <c r="AN10" s="24" t="s">
        <v>28</v>
      </c>
      <c r="AO10" s="19"/>
      <c r="AP10" s="19"/>
      <c r="AQ10" s="19"/>
      <c r="AR10" s="17"/>
      <c r="BG10" s="28"/>
      <c r="BS10" s="14" t="s">
        <v>7</v>
      </c>
    </row>
    <row r="11" s="1" customFormat="1" ht="18.48" customHeight="1">
      <c r="B11" s="18"/>
      <c r="C11" s="19"/>
      <c r="D11" s="19"/>
      <c r="E11" s="24" t="s">
        <v>29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30</v>
      </c>
      <c r="AL11" s="19"/>
      <c r="AM11" s="19"/>
      <c r="AN11" s="24" t="s">
        <v>31</v>
      </c>
      <c r="AO11" s="19"/>
      <c r="AP11" s="19"/>
      <c r="AQ11" s="19"/>
      <c r="AR11" s="17"/>
      <c r="BG11" s="28"/>
      <c r="BS11" s="14" t="s">
        <v>7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8"/>
      <c r="BS12" s="14" t="s">
        <v>7</v>
      </c>
    </row>
    <row r="13" s="1" customFormat="1" ht="12" customHeight="1">
      <c r="B13" s="18"/>
      <c r="C13" s="19"/>
      <c r="D13" s="29" t="s">
        <v>32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27</v>
      </c>
      <c r="AL13" s="19"/>
      <c r="AM13" s="19"/>
      <c r="AN13" s="31" t="s">
        <v>33</v>
      </c>
      <c r="AO13" s="19"/>
      <c r="AP13" s="19"/>
      <c r="AQ13" s="19"/>
      <c r="AR13" s="17"/>
      <c r="BG13" s="28"/>
      <c r="BS13" s="14" t="s">
        <v>7</v>
      </c>
    </row>
    <row r="14">
      <c r="B14" s="18"/>
      <c r="C14" s="19"/>
      <c r="D14" s="19"/>
      <c r="E14" s="31" t="s">
        <v>33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30</v>
      </c>
      <c r="AL14" s="19"/>
      <c r="AM14" s="19"/>
      <c r="AN14" s="31" t="s">
        <v>33</v>
      </c>
      <c r="AO14" s="19"/>
      <c r="AP14" s="19"/>
      <c r="AQ14" s="19"/>
      <c r="AR14" s="17"/>
      <c r="BG14" s="28"/>
      <c r="BS14" s="14" t="s">
        <v>7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8"/>
      <c r="BS15" s="14" t="s">
        <v>4</v>
      </c>
    </row>
    <row r="16" s="1" customFormat="1" ht="12" customHeight="1">
      <c r="B16" s="18"/>
      <c r="C16" s="19"/>
      <c r="D16" s="29" t="s">
        <v>34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27</v>
      </c>
      <c r="AL16" s="19"/>
      <c r="AM16" s="19"/>
      <c r="AN16" s="24" t="s">
        <v>35</v>
      </c>
      <c r="AO16" s="19"/>
      <c r="AP16" s="19"/>
      <c r="AQ16" s="19"/>
      <c r="AR16" s="17"/>
      <c r="BG16" s="28"/>
      <c r="BS16" s="14" t="s">
        <v>4</v>
      </c>
    </row>
    <row r="17" s="1" customFormat="1" ht="18.48" customHeight="1">
      <c r="B17" s="18"/>
      <c r="C17" s="19"/>
      <c r="D17" s="19"/>
      <c r="E17" s="24" t="s">
        <v>36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30</v>
      </c>
      <c r="AL17" s="19"/>
      <c r="AM17" s="19"/>
      <c r="AN17" s="24" t="s">
        <v>37</v>
      </c>
      <c r="AO17" s="19"/>
      <c r="AP17" s="19"/>
      <c r="AQ17" s="19"/>
      <c r="AR17" s="17"/>
      <c r="BG17" s="28"/>
      <c r="BS17" s="14" t="s">
        <v>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8"/>
      <c r="BS18" s="14" t="s">
        <v>7</v>
      </c>
    </row>
    <row r="19" s="1" customFormat="1" ht="12" customHeight="1">
      <c r="B19" s="18"/>
      <c r="C19" s="19"/>
      <c r="D19" s="29" t="s">
        <v>38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27</v>
      </c>
      <c r="AL19" s="19"/>
      <c r="AM19" s="19"/>
      <c r="AN19" s="24" t="s">
        <v>35</v>
      </c>
      <c r="AO19" s="19"/>
      <c r="AP19" s="19"/>
      <c r="AQ19" s="19"/>
      <c r="AR19" s="17"/>
      <c r="BG19" s="28"/>
      <c r="BS19" s="14" t="s">
        <v>7</v>
      </c>
    </row>
    <row r="20" s="1" customFormat="1" ht="18.48" customHeight="1">
      <c r="B20" s="18"/>
      <c r="C20" s="19"/>
      <c r="D20" s="19"/>
      <c r="E20" s="24" t="s">
        <v>36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30</v>
      </c>
      <c r="AL20" s="19"/>
      <c r="AM20" s="19"/>
      <c r="AN20" s="24" t="s">
        <v>37</v>
      </c>
      <c r="AO20" s="19"/>
      <c r="AP20" s="19"/>
      <c r="AQ20" s="19"/>
      <c r="AR20" s="17"/>
      <c r="BG20" s="28"/>
      <c r="BS20" s="14" t="s">
        <v>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8"/>
    </row>
    <row r="22" s="1" customFormat="1" ht="12" customHeight="1">
      <c r="B22" s="18"/>
      <c r="C22" s="19"/>
      <c r="D22" s="29" t="s">
        <v>39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G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G25" s="28"/>
    </row>
    <row r="26" s="2" customFormat="1" ht="25.92" customHeight="1">
      <c r="A26" s="35"/>
      <c r="B26" s="36"/>
      <c r="C26" s="37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G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G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41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42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43</v>
      </c>
      <c r="AL28" s="42"/>
      <c r="AM28" s="42"/>
      <c r="AN28" s="42"/>
      <c r="AO28" s="42"/>
      <c r="AP28" s="37"/>
      <c r="AQ28" s="37"/>
      <c r="AR28" s="41"/>
      <c r="BG28" s="28"/>
    </row>
    <row r="29" s="3" customFormat="1" ht="14.4" customHeight="1">
      <c r="A29" s="3"/>
      <c r="B29" s="43"/>
      <c r="C29" s="44"/>
      <c r="D29" s="29" t="s">
        <v>44</v>
      </c>
      <c r="E29" s="44"/>
      <c r="F29" s="29" t="s">
        <v>45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ROUND(BB94,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ROUND(AX94, 2)</f>
        <v>0</v>
      </c>
      <c r="AL29" s="44"/>
      <c r="AM29" s="44"/>
      <c r="AN29" s="44"/>
      <c r="AO29" s="44"/>
      <c r="AP29" s="44"/>
      <c r="AQ29" s="44"/>
      <c r="AR29" s="47"/>
      <c r="BG29" s="48"/>
    </row>
    <row r="30" s="3" customFormat="1" ht="14.4" customHeight="1">
      <c r="A30" s="3"/>
      <c r="B30" s="43"/>
      <c r="C30" s="44"/>
      <c r="D30" s="44"/>
      <c r="E30" s="44"/>
      <c r="F30" s="29" t="s">
        <v>46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ROUND(BC94,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ROUND(AY94, 2)</f>
        <v>0</v>
      </c>
      <c r="AL30" s="44"/>
      <c r="AM30" s="44"/>
      <c r="AN30" s="44"/>
      <c r="AO30" s="44"/>
      <c r="AP30" s="44"/>
      <c r="AQ30" s="44"/>
      <c r="AR30" s="47"/>
      <c r="BG30" s="48"/>
    </row>
    <row r="31" hidden="1" s="3" customFormat="1" ht="14.4" customHeight="1">
      <c r="A31" s="3"/>
      <c r="B31" s="43"/>
      <c r="C31" s="44"/>
      <c r="D31" s="44"/>
      <c r="E31" s="44"/>
      <c r="F31" s="29" t="s">
        <v>47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ROUND(BD94,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G31" s="48"/>
    </row>
    <row r="32" hidden="1" s="3" customFormat="1" ht="14.4" customHeight="1">
      <c r="A32" s="3"/>
      <c r="B32" s="43"/>
      <c r="C32" s="44"/>
      <c r="D32" s="44"/>
      <c r="E32" s="44"/>
      <c r="F32" s="29" t="s">
        <v>48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ROUND(BE94,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G32" s="48"/>
    </row>
    <row r="33" hidden="1" s="3" customFormat="1" ht="14.4" customHeight="1">
      <c r="A33" s="3"/>
      <c r="B33" s="43"/>
      <c r="C33" s="44"/>
      <c r="D33" s="44"/>
      <c r="E33" s="44"/>
      <c r="F33" s="29" t="s">
        <v>49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ROUND(BF94,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G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G34" s="28"/>
    </row>
    <row r="35" s="2" customFormat="1" ht="25.92" customHeight="1">
      <c r="A35" s="35"/>
      <c r="B35" s="36"/>
      <c r="C35" s="49"/>
      <c r="D35" s="50" t="s">
        <v>50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51</v>
      </c>
      <c r="U35" s="51"/>
      <c r="V35" s="51"/>
      <c r="W35" s="51"/>
      <c r="X35" s="53" t="s">
        <v>52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G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G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G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54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55</v>
      </c>
      <c r="AI60" s="39"/>
      <c r="AJ60" s="39"/>
      <c r="AK60" s="39"/>
      <c r="AL60" s="39"/>
      <c r="AM60" s="61" t="s">
        <v>56</v>
      </c>
      <c r="AN60" s="39"/>
      <c r="AO60" s="39"/>
      <c r="AP60" s="37"/>
      <c r="AQ60" s="37"/>
      <c r="AR60" s="41"/>
      <c r="BG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58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G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55</v>
      </c>
      <c r="AI75" s="39"/>
      <c r="AJ75" s="39"/>
      <c r="AK75" s="39"/>
      <c r="AL75" s="39"/>
      <c r="AM75" s="61" t="s">
        <v>56</v>
      </c>
      <c r="AN75" s="39"/>
      <c r="AO75" s="39"/>
      <c r="AP75" s="37"/>
      <c r="AQ75" s="37"/>
      <c r="AR75" s="41"/>
      <c r="BG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G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G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G81" s="35"/>
    </row>
    <row r="82" s="2" customFormat="1" ht="24.96" customHeight="1">
      <c r="A82" s="35"/>
      <c r="B82" s="36"/>
      <c r="C82" s="20" t="s">
        <v>59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G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G83" s="35"/>
    </row>
    <row r="84" s="4" customFormat="1" ht="12" customHeight="1">
      <c r="A84" s="4"/>
      <c r="B84" s="67"/>
      <c r="C84" s="29" t="s">
        <v>14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Z23-389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G84" s="4"/>
    </row>
    <row r="85" s="5" customFormat="1" ht="36.96" customHeight="1">
      <c r="A85" s="5"/>
      <c r="B85" s="70"/>
      <c r="C85" s="71" t="s">
        <v>17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Výměna 2 ks kogeneračních jednotek na ČOV Brno - Modřice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G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G86" s="35"/>
    </row>
    <row r="87" s="2" customFormat="1" ht="12" customHeight="1">
      <c r="A87" s="35"/>
      <c r="B87" s="36"/>
      <c r="C87" s="29" t="s">
        <v>22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Čistírna odpadních vod Modřice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24</v>
      </c>
      <c r="AJ87" s="37"/>
      <c r="AK87" s="37"/>
      <c r="AL87" s="37"/>
      <c r="AM87" s="76" t="str">
        <f>IF(AN8= "","",AN8)</f>
        <v>6. 8. 2024</v>
      </c>
      <c r="AN87" s="76"/>
      <c r="AO87" s="37"/>
      <c r="AP87" s="37"/>
      <c r="AQ87" s="37"/>
      <c r="AR87" s="41"/>
      <c r="BG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G88" s="35"/>
    </row>
    <row r="89" s="2" customFormat="1" ht="15.15" customHeight="1">
      <c r="A89" s="35"/>
      <c r="B89" s="36"/>
      <c r="C89" s="29" t="s">
        <v>26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Brněnské vodárny a kanalizace,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34</v>
      </c>
      <c r="AJ89" s="37"/>
      <c r="AK89" s="37"/>
      <c r="AL89" s="37"/>
      <c r="AM89" s="77" t="str">
        <f>IF(E17="","",E17)</f>
        <v>ECoGas Technology s.r.o.</v>
      </c>
      <c r="AN89" s="68"/>
      <c r="AO89" s="68"/>
      <c r="AP89" s="68"/>
      <c r="AQ89" s="37"/>
      <c r="AR89" s="41"/>
      <c r="AS89" s="78" t="s">
        <v>60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1"/>
      <c r="BG89" s="35"/>
    </row>
    <row r="90" s="2" customFormat="1" ht="15.15" customHeight="1">
      <c r="A90" s="35"/>
      <c r="B90" s="36"/>
      <c r="C90" s="29" t="s">
        <v>32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38</v>
      </c>
      <c r="AJ90" s="37"/>
      <c r="AK90" s="37"/>
      <c r="AL90" s="37"/>
      <c r="AM90" s="77" t="str">
        <f>IF(E20="","",E20)</f>
        <v>ECoGas Technology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5"/>
      <c r="BG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9"/>
      <c r="BG91" s="35"/>
    </row>
    <row r="92" s="2" customFormat="1" ht="29.28" customHeight="1">
      <c r="A92" s="35"/>
      <c r="B92" s="36"/>
      <c r="C92" s="90" t="s">
        <v>61</v>
      </c>
      <c r="D92" s="91"/>
      <c r="E92" s="91"/>
      <c r="F92" s="91"/>
      <c r="G92" s="91"/>
      <c r="H92" s="92"/>
      <c r="I92" s="93" t="s">
        <v>62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63</v>
      </c>
      <c r="AH92" s="91"/>
      <c r="AI92" s="91"/>
      <c r="AJ92" s="91"/>
      <c r="AK92" s="91"/>
      <c r="AL92" s="91"/>
      <c r="AM92" s="91"/>
      <c r="AN92" s="93" t="s">
        <v>64</v>
      </c>
      <c r="AO92" s="91"/>
      <c r="AP92" s="95"/>
      <c r="AQ92" s="96" t="s">
        <v>65</v>
      </c>
      <c r="AR92" s="41"/>
      <c r="AS92" s="97" t="s">
        <v>66</v>
      </c>
      <c r="AT92" s="98" t="s">
        <v>67</v>
      </c>
      <c r="AU92" s="98" t="s">
        <v>68</v>
      </c>
      <c r="AV92" s="98" t="s">
        <v>69</v>
      </c>
      <c r="AW92" s="98" t="s">
        <v>70</v>
      </c>
      <c r="AX92" s="98" t="s">
        <v>71</v>
      </c>
      <c r="AY92" s="98" t="s">
        <v>72</v>
      </c>
      <c r="AZ92" s="98" t="s">
        <v>73</v>
      </c>
      <c r="BA92" s="98" t="s">
        <v>74</v>
      </c>
      <c r="BB92" s="98" t="s">
        <v>75</v>
      </c>
      <c r="BC92" s="98" t="s">
        <v>76</v>
      </c>
      <c r="BD92" s="98" t="s">
        <v>77</v>
      </c>
      <c r="BE92" s="98" t="s">
        <v>78</v>
      </c>
      <c r="BF92" s="99" t="s">
        <v>79</v>
      </c>
      <c r="BG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2"/>
      <c r="BG93" s="35"/>
    </row>
    <row r="94" s="6" customFormat="1" ht="32.4" customHeight="1">
      <c r="A94" s="6"/>
      <c r="B94" s="103"/>
      <c r="C94" s="104" t="s">
        <v>80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ROUND(SUM(AG95:AG100),2)</f>
        <v>0</v>
      </c>
      <c r="AH94" s="106"/>
      <c r="AI94" s="106"/>
      <c r="AJ94" s="106"/>
      <c r="AK94" s="106"/>
      <c r="AL94" s="106"/>
      <c r="AM94" s="106"/>
      <c r="AN94" s="107">
        <f>SUM(AG94,AV94)</f>
        <v>0</v>
      </c>
      <c r="AO94" s="107"/>
      <c r="AP94" s="107"/>
      <c r="AQ94" s="108" t="s">
        <v>1</v>
      </c>
      <c r="AR94" s="109"/>
      <c r="AS94" s="110">
        <f>ROUND(SUM(AS95:AS100),2)</f>
        <v>0</v>
      </c>
      <c r="AT94" s="111">
        <f>ROUND(SUM(AT95:AT100),2)</f>
        <v>0</v>
      </c>
      <c r="AU94" s="112">
        <f>ROUND(SUM(AU95:AU100),2)</f>
        <v>0</v>
      </c>
      <c r="AV94" s="112">
        <f>ROUND(SUM(AX94:AY94),2)</f>
        <v>0</v>
      </c>
      <c r="AW94" s="113">
        <f>ROUND(SUM(AW95:AW100),5)</f>
        <v>0</v>
      </c>
      <c r="AX94" s="112">
        <f>ROUND(BB94*L29,2)</f>
        <v>0</v>
      </c>
      <c r="AY94" s="112">
        <f>ROUND(BC94*L30,2)</f>
        <v>0</v>
      </c>
      <c r="AZ94" s="112">
        <f>ROUND(BD94*L29,2)</f>
        <v>0</v>
      </c>
      <c r="BA94" s="112">
        <f>ROUND(BE94*L30,2)</f>
        <v>0</v>
      </c>
      <c r="BB94" s="112">
        <f>ROUND(SUM(BB95:BB100),2)</f>
        <v>0</v>
      </c>
      <c r="BC94" s="112">
        <f>ROUND(SUM(BC95:BC100),2)</f>
        <v>0</v>
      </c>
      <c r="BD94" s="112">
        <f>ROUND(SUM(BD95:BD100),2)</f>
        <v>0</v>
      </c>
      <c r="BE94" s="112">
        <f>ROUND(SUM(BE95:BE100),2)</f>
        <v>0</v>
      </c>
      <c r="BF94" s="114">
        <f>ROUND(SUM(BF95:BF100),2)</f>
        <v>0</v>
      </c>
      <c r="BG94" s="6"/>
      <c r="BS94" s="115" t="s">
        <v>81</v>
      </c>
      <c r="BT94" s="115" t="s">
        <v>82</v>
      </c>
      <c r="BU94" s="116" t="s">
        <v>83</v>
      </c>
      <c r="BV94" s="115" t="s">
        <v>84</v>
      </c>
      <c r="BW94" s="115" t="s">
        <v>6</v>
      </c>
      <c r="BX94" s="115" t="s">
        <v>85</v>
      </c>
      <c r="CL94" s="115" t="s">
        <v>20</v>
      </c>
    </row>
    <row r="95" s="7" customFormat="1" ht="16.5" customHeight="1">
      <c r="A95" s="117" t="s">
        <v>86</v>
      </c>
      <c r="B95" s="118"/>
      <c r="C95" s="119"/>
      <c r="D95" s="120" t="s">
        <v>87</v>
      </c>
      <c r="E95" s="120"/>
      <c r="F95" s="120"/>
      <c r="G95" s="120"/>
      <c r="H95" s="120"/>
      <c r="I95" s="121"/>
      <c r="J95" s="120" t="s">
        <v>88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'D.4.1-1 - Část technologi...'!K32</f>
        <v>0</v>
      </c>
      <c r="AH95" s="121"/>
      <c r="AI95" s="121"/>
      <c r="AJ95" s="121"/>
      <c r="AK95" s="121"/>
      <c r="AL95" s="121"/>
      <c r="AM95" s="121"/>
      <c r="AN95" s="122">
        <f>SUM(AG95,AV95)</f>
        <v>0</v>
      </c>
      <c r="AO95" s="121"/>
      <c r="AP95" s="121"/>
      <c r="AQ95" s="123" t="s">
        <v>89</v>
      </c>
      <c r="AR95" s="124"/>
      <c r="AS95" s="125">
        <f>'D.4.1-1 - Část technologi...'!K30</f>
        <v>0</v>
      </c>
      <c r="AT95" s="126">
        <f>'D.4.1-1 - Část technologi...'!K31</f>
        <v>0</v>
      </c>
      <c r="AU95" s="126">
        <v>0</v>
      </c>
      <c r="AV95" s="126">
        <f>ROUND(SUM(AX95:AY95),2)</f>
        <v>0</v>
      </c>
      <c r="AW95" s="127">
        <f>'D.4.1-1 - Část technologi...'!T125</f>
        <v>0</v>
      </c>
      <c r="AX95" s="126">
        <f>'D.4.1-1 - Část technologi...'!K35</f>
        <v>0</v>
      </c>
      <c r="AY95" s="126">
        <f>'D.4.1-1 - Část technologi...'!K36</f>
        <v>0</v>
      </c>
      <c r="AZ95" s="126">
        <f>'D.4.1-1 - Část technologi...'!K37</f>
        <v>0</v>
      </c>
      <c r="BA95" s="126">
        <f>'D.4.1-1 - Část technologi...'!K38</f>
        <v>0</v>
      </c>
      <c r="BB95" s="126">
        <f>'D.4.1-1 - Část technologi...'!F35</f>
        <v>0</v>
      </c>
      <c r="BC95" s="126">
        <f>'D.4.1-1 - Část technologi...'!F36</f>
        <v>0</v>
      </c>
      <c r="BD95" s="126">
        <f>'D.4.1-1 - Část technologi...'!F37</f>
        <v>0</v>
      </c>
      <c r="BE95" s="126">
        <f>'D.4.1-1 - Část technologi...'!F38</f>
        <v>0</v>
      </c>
      <c r="BF95" s="128">
        <f>'D.4.1-1 - Část technologi...'!F39</f>
        <v>0</v>
      </c>
      <c r="BG95" s="7"/>
      <c r="BT95" s="129" t="s">
        <v>90</v>
      </c>
      <c r="BV95" s="129" t="s">
        <v>84</v>
      </c>
      <c r="BW95" s="129" t="s">
        <v>91</v>
      </c>
      <c r="BX95" s="129" t="s">
        <v>6</v>
      </c>
      <c r="CL95" s="129" t="s">
        <v>1</v>
      </c>
      <c r="CM95" s="129" t="s">
        <v>92</v>
      </c>
    </row>
    <row r="96" s="7" customFormat="1" ht="16.5" customHeight="1">
      <c r="A96" s="117" t="s">
        <v>86</v>
      </c>
      <c r="B96" s="118"/>
      <c r="C96" s="119"/>
      <c r="D96" s="120" t="s">
        <v>93</v>
      </c>
      <c r="E96" s="120"/>
      <c r="F96" s="120"/>
      <c r="G96" s="120"/>
      <c r="H96" s="120"/>
      <c r="I96" s="121"/>
      <c r="J96" s="120" t="s">
        <v>94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'D.4.1-2 - Část technologi...'!K32</f>
        <v>0</v>
      </c>
      <c r="AH96" s="121"/>
      <c r="AI96" s="121"/>
      <c r="AJ96" s="121"/>
      <c r="AK96" s="121"/>
      <c r="AL96" s="121"/>
      <c r="AM96" s="121"/>
      <c r="AN96" s="122">
        <f>SUM(AG96,AV96)</f>
        <v>0</v>
      </c>
      <c r="AO96" s="121"/>
      <c r="AP96" s="121"/>
      <c r="AQ96" s="123" t="s">
        <v>89</v>
      </c>
      <c r="AR96" s="124"/>
      <c r="AS96" s="125">
        <f>'D.4.1-2 - Část technologi...'!K30</f>
        <v>0</v>
      </c>
      <c r="AT96" s="126">
        <f>'D.4.1-2 - Část technologi...'!K31</f>
        <v>0</v>
      </c>
      <c r="AU96" s="126">
        <v>0</v>
      </c>
      <c r="AV96" s="126">
        <f>ROUND(SUM(AX96:AY96),2)</f>
        <v>0</v>
      </c>
      <c r="AW96" s="127">
        <f>'D.4.1-2 - Část technologi...'!T121</f>
        <v>0</v>
      </c>
      <c r="AX96" s="126">
        <f>'D.4.1-2 - Část technologi...'!K35</f>
        <v>0</v>
      </c>
      <c r="AY96" s="126">
        <f>'D.4.1-2 - Část technologi...'!K36</f>
        <v>0</v>
      </c>
      <c r="AZ96" s="126">
        <f>'D.4.1-2 - Část technologi...'!K37</f>
        <v>0</v>
      </c>
      <c r="BA96" s="126">
        <f>'D.4.1-2 - Část technologi...'!K38</f>
        <v>0</v>
      </c>
      <c r="BB96" s="126">
        <f>'D.4.1-2 - Část technologi...'!F35</f>
        <v>0</v>
      </c>
      <c r="BC96" s="126">
        <f>'D.4.1-2 - Část technologi...'!F36</f>
        <v>0</v>
      </c>
      <c r="BD96" s="126">
        <f>'D.4.1-2 - Část technologi...'!F37</f>
        <v>0</v>
      </c>
      <c r="BE96" s="126">
        <f>'D.4.1-2 - Část technologi...'!F38</f>
        <v>0</v>
      </c>
      <c r="BF96" s="128">
        <f>'D.4.1-2 - Část technologi...'!F39</f>
        <v>0</v>
      </c>
      <c r="BG96" s="7"/>
      <c r="BT96" s="129" t="s">
        <v>90</v>
      </c>
      <c r="BV96" s="129" t="s">
        <v>84</v>
      </c>
      <c r="BW96" s="129" t="s">
        <v>95</v>
      </c>
      <c r="BX96" s="129" t="s">
        <v>6</v>
      </c>
      <c r="CL96" s="129" t="s">
        <v>1</v>
      </c>
      <c r="CM96" s="129" t="s">
        <v>92</v>
      </c>
    </row>
    <row r="97" s="7" customFormat="1" ht="16.5" customHeight="1">
      <c r="A97" s="117" t="s">
        <v>86</v>
      </c>
      <c r="B97" s="118"/>
      <c r="C97" s="119"/>
      <c r="D97" s="120" t="s">
        <v>96</v>
      </c>
      <c r="E97" s="120"/>
      <c r="F97" s="120"/>
      <c r="G97" s="120"/>
      <c r="H97" s="120"/>
      <c r="I97" s="121"/>
      <c r="J97" s="120" t="s">
        <v>97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'D.4.2-1 - Část elektro - ...'!K32</f>
        <v>0</v>
      </c>
      <c r="AH97" s="121"/>
      <c r="AI97" s="121"/>
      <c r="AJ97" s="121"/>
      <c r="AK97" s="121"/>
      <c r="AL97" s="121"/>
      <c r="AM97" s="121"/>
      <c r="AN97" s="122">
        <f>SUM(AG97,AV97)</f>
        <v>0</v>
      </c>
      <c r="AO97" s="121"/>
      <c r="AP97" s="121"/>
      <c r="AQ97" s="123" t="s">
        <v>89</v>
      </c>
      <c r="AR97" s="124"/>
      <c r="AS97" s="125">
        <f>'D.4.2-1 - Část elektro - ...'!K30</f>
        <v>0</v>
      </c>
      <c r="AT97" s="126">
        <f>'D.4.2-1 - Část elektro - ...'!K31</f>
        <v>0</v>
      </c>
      <c r="AU97" s="126">
        <v>0</v>
      </c>
      <c r="AV97" s="126">
        <f>ROUND(SUM(AX97:AY97),2)</f>
        <v>0</v>
      </c>
      <c r="AW97" s="127">
        <f>'D.4.2-1 - Část elektro - ...'!T129</f>
        <v>0</v>
      </c>
      <c r="AX97" s="126">
        <f>'D.4.2-1 - Část elektro - ...'!K35</f>
        <v>0</v>
      </c>
      <c r="AY97" s="126">
        <f>'D.4.2-1 - Část elektro - ...'!K36</f>
        <v>0</v>
      </c>
      <c r="AZ97" s="126">
        <f>'D.4.2-1 - Část elektro - ...'!K37</f>
        <v>0</v>
      </c>
      <c r="BA97" s="126">
        <f>'D.4.2-1 - Část elektro - ...'!K38</f>
        <v>0</v>
      </c>
      <c r="BB97" s="126">
        <f>'D.4.2-1 - Část elektro - ...'!F35</f>
        <v>0</v>
      </c>
      <c r="BC97" s="126">
        <f>'D.4.2-1 - Část elektro - ...'!F36</f>
        <v>0</v>
      </c>
      <c r="BD97" s="126">
        <f>'D.4.2-1 - Část elektro - ...'!F37</f>
        <v>0</v>
      </c>
      <c r="BE97" s="126">
        <f>'D.4.2-1 - Část elektro - ...'!F38</f>
        <v>0</v>
      </c>
      <c r="BF97" s="128">
        <f>'D.4.2-1 - Část elektro - ...'!F39</f>
        <v>0</v>
      </c>
      <c r="BG97" s="7"/>
      <c r="BT97" s="129" t="s">
        <v>90</v>
      </c>
      <c r="BV97" s="129" t="s">
        <v>84</v>
      </c>
      <c r="BW97" s="129" t="s">
        <v>98</v>
      </c>
      <c r="BX97" s="129" t="s">
        <v>6</v>
      </c>
      <c r="CL97" s="129" t="s">
        <v>1</v>
      </c>
      <c r="CM97" s="129" t="s">
        <v>92</v>
      </c>
    </row>
    <row r="98" s="7" customFormat="1" ht="16.5" customHeight="1">
      <c r="A98" s="117" t="s">
        <v>86</v>
      </c>
      <c r="B98" s="118"/>
      <c r="C98" s="119"/>
      <c r="D98" s="120" t="s">
        <v>99</v>
      </c>
      <c r="E98" s="120"/>
      <c r="F98" s="120"/>
      <c r="G98" s="120"/>
      <c r="H98" s="120"/>
      <c r="I98" s="121"/>
      <c r="J98" s="120" t="s">
        <v>100</v>
      </c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2">
        <f>'D.4.3-2 - Část stavební -...'!K32</f>
        <v>0</v>
      </c>
      <c r="AH98" s="121"/>
      <c r="AI98" s="121"/>
      <c r="AJ98" s="121"/>
      <c r="AK98" s="121"/>
      <c r="AL98" s="121"/>
      <c r="AM98" s="121"/>
      <c r="AN98" s="122">
        <f>SUM(AG98,AV98)</f>
        <v>0</v>
      </c>
      <c r="AO98" s="121"/>
      <c r="AP98" s="121"/>
      <c r="AQ98" s="123" t="s">
        <v>101</v>
      </c>
      <c r="AR98" s="124"/>
      <c r="AS98" s="125">
        <f>'D.4.3-2 - Část stavební -...'!K30</f>
        <v>0</v>
      </c>
      <c r="AT98" s="126">
        <f>'D.4.3-2 - Část stavební -...'!K31</f>
        <v>0</v>
      </c>
      <c r="AU98" s="126">
        <v>0</v>
      </c>
      <c r="AV98" s="126">
        <f>ROUND(SUM(AX98:AY98),2)</f>
        <v>0</v>
      </c>
      <c r="AW98" s="127">
        <f>'D.4.3-2 - Část stavební -...'!T130</f>
        <v>0</v>
      </c>
      <c r="AX98" s="126">
        <f>'D.4.3-2 - Část stavební -...'!K35</f>
        <v>0</v>
      </c>
      <c r="AY98" s="126">
        <f>'D.4.3-2 - Část stavební -...'!K36</f>
        <v>0</v>
      </c>
      <c r="AZ98" s="126">
        <f>'D.4.3-2 - Část stavební -...'!K37</f>
        <v>0</v>
      </c>
      <c r="BA98" s="126">
        <f>'D.4.3-2 - Část stavební -...'!K38</f>
        <v>0</v>
      </c>
      <c r="BB98" s="126">
        <f>'D.4.3-2 - Část stavební -...'!F35</f>
        <v>0</v>
      </c>
      <c r="BC98" s="126">
        <f>'D.4.3-2 - Část stavební -...'!F36</f>
        <v>0</v>
      </c>
      <c r="BD98" s="126">
        <f>'D.4.3-2 - Část stavební -...'!F37</f>
        <v>0</v>
      </c>
      <c r="BE98" s="126">
        <f>'D.4.3-2 - Část stavební -...'!F38</f>
        <v>0</v>
      </c>
      <c r="BF98" s="128">
        <f>'D.4.3-2 - Část stavební -...'!F39</f>
        <v>0</v>
      </c>
      <c r="BG98" s="7"/>
      <c r="BT98" s="129" t="s">
        <v>90</v>
      </c>
      <c r="BV98" s="129" t="s">
        <v>84</v>
      </c>
      <c r="BW98" s="129" t="s">
        <v>102</v>
      </c>
      <c r="BX98" s="129" t="s">
        <v>6</v>
      </c>
      <c r="CL98" s="129" t="s">
        <v>1</v>
      </c>
      <c r="CM98" s="129" t="s">
        <v>92</v>
      </c>
    </row>
    <row r="99" s="7" customFormat="1" ht="16.5" customHeight="1">
      <c r="A99" s="117" t="s">
        <v>86</v>
      </c>
      <c r="B99" s="118"/>
      <c r="C99" s="119"/>
      <c r="D99" s="120" t="s">
        <v>103</v>
      </c>
      <c r="E99" s="120"/>
      <c r="F99" s="120"/>
      <c r="G99" s="120"/>
      <c r="H99" s="120"/>
      <c r="I99" s="121"/>
      <c r="J99" s="120" t="s">
        <v>104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'D.4.2-2 - Část elektro - ...'!K32</f>
        <v>0</v>
      </c>
      <c r="AH99" s="121"/>
      <c r="AI99" s="121"/>
      <c r="AJ99" s="121"/>
      <c r="AK99" s="121"/>
      <c r="AL99" s="121"/>
      <c r="AM99" s="121"/>
      <c r="AN99" s="122">
        <f>SUM(AG99,AV99)</f>
        <v>0</v>
      </c>
      <c r="AO99" s="121"/>
      <c r="AP99" s="121"/>
      <c r="AQ99" s="123" t="s">
        <v>89</v>
      </c>
      <c r="AR99" s="124"/>
      <c r="AS99" s="125">
        <f>'D.4.2-2 - Část elektro - ...'!K30</f>
        <v>0</v>
      </c>
      <c r="AT99" s="126">
        <f>'D.4.2-2 - Část elektro - ...'!K31</f>
        <v>0</v>
      </c>
      <c r="AU99" s="126">
        <v>0</v>
      </c>
      <c r="AV99" s="126">
        <f>ROUND(SUM(AX99:AY99),2)</f>
        <v>0</v>
      </c>
      <c r="AW99" s="127">
        <f>'D.4.2-2 - Část elektro - ...'!T129</f>
        <v>0</v>
      </c>
      <c r="AX99" s="126">
        <f>'D.4.2-2 - Část elektro - ...'!K35</f>
        <v>0</v>
      </c>
      <c r="AY99" s="126">
        <f>'D.4.2-2 - Část elektro - ...'!K36</f>
        <v>0</v>
      </c>
      <c r="AZ99" s="126">
        <f>'D.4.2-2 - Část elektro - ...'!K37</f>
        <v>0</v>
      </c>
      <c r="BA99" s="126">
        <f>'D.4.2-2 - Část elektro - ...'!K38</f>
        <v>0</v>
      </c>
      <c r="BB99" s="126">
        <f>'D.4.2-2 - Část elektro - ...'!F35</f>
        <v>0</v>
      </c>
      <c r="BC99" s="126">
        <f>'D.4.2-2 - Část elektro - ...'!F36</f>
        <v>0</v>
      </c>
      <c r="BD99" s="126">
        <f>'D.4.2-2 - Část elektro - ...'!F37</f>
        <v>0</v>
      </c>
      <c r="BE99" s="126">
        <f>'D.4.2-2 - Část elektro - ...'!F38</f>
        <v>0</v>
      </c>
      <c r="BF99" s="128">
        <f>'D.4.2-2 - Část elektro - ...'!F39</f>
        <v>0</v>
      </c>
      <c r="BG99" s="7"/>
      <c r="BT99" s="129" t="s">
        <v>90</v>
      </c>
      <c r="BV99" s="129" t="s">
        <v>84</v>
      </c>
      <c r="BW99" s="129" t="s">
        <v>105</v>
      </c>
      <c r="BX99" s="129" t="s">
        <v>6</v>
      </c>
      <c r="CL99" s="129" t="s">
        <v>1</v>
      </c>
      <c r="CM99" s="129" t="s">
        <v>92</v>
      </c>
    </row>
    <row r="100" s="7" customFormat="1" ht="16.5" customHeight="1">
      <c r="A100" s="117" t="s">
        <v>86</v>
      </c>
      <c r="B100" s="118"/>
      <c r="C100" s="119"/>
      <c r="D100" s="120" t="s">
        <v>106</v>
      </c>
      <c r="E100" s="120"/>
      <c r="F100" s="120"/>
      <c r="G100" s="120"/>
      <c r="H100" s="120"/>
      <c r="I100" s="121"/>
      <c r="J100" s="120" t="s">
        <v>107</v>
      </c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2">
        <f>'D.4.3-1 - Část stavební -...'!K32</f>
        <v>0</v>
      </c>
      <c r="AH100" s="121"/>
      <c r="AI100" s="121"/>
      <c r="AJ100" s="121"/>
      <c r="AK100" s="121"/>
      <c r="AL100" s="121"/>
      <c r="AM100" s="121"/>
      <c r="AN100" s="122">
        <f>SUM(AG100,AV100)</f>
        <v>0</v>
      </c>
      <c r="AO100" s="121"/>
      <c r="AP100" s="121"/>
      <c r="AQ100" s="123" t="s">
        <v>101</v>
      </c>
      <c r="AR100" s="124"/>
      <c r="AS100" s="130">
        <f>'D.4.3-1 - Část stavební -...'!K30</f>
        <v>0</v>
      </c>
      <c r="AT100" s="131">
        <f>'D.4.3-1 - Část stavební -...'!K31</f>
        <v>0</v>
      </c>
      <c r="AU100" s="131">
        <v>0</v>
      </c>
      <c r="AV100" s="131">
        <f>ROUND(SUM(AX100:AY100),2)</f>
        <v>0</v>
      </c>
      <c r="AW100" s="132">
        <f>'D.4.3-1 - Část stavební -...'!T129</f>
        <v>0</v>
      </c>
      <c r="AX100" s="131">
        <f>'D.4.3-1 - Část stavební -...'!K35</f>
        <v>0</v>
      </c>
      <c r="AY100" s="131">
        <f>'D.4.3-1 - Část stavební -...'!K36</f>
        <v>0</v>
      </c>
      <c r="AZ100" s="131">
        <f>'D.4.3-1 - Část stavební -...'!K37</f>
        <v>0</v>
      </c>
      <c r="BA100" s="131">
        <f>'D.4.3-1 - Část stavební -...'!K38</f>
        <v>0</v>
      </c>
      <c r="BB100" s="131">
        <f>'D.4.3-1 - Část stavební -...'!F35</f>
        <v>0</v>
      </c>
      <c r="BC100" s="131">
        <f>'D.4.3-1 - Část stavební -...'!F36</f>
        <v>0</v>
      </c>
      <c r="BD100" s="131">
        <f>'D.4.3-1 - Část stavební -...'!F37</f>
        <v>0</v>
      </c>
      <c r="BE100" s="131">
        <f>'D.4.3-1 - Část stavební -...'!F38</f>
        <v>0</v>
      </c>
      <c r="BF100" s="133">
        <f>'D.4.3-1 - Část stavební -...'!F39</f>
        <v>0</v>
      </c>
      <c r="BG100" s="7"/>
      <c r="BT100" s="129" t="s">
        <v>90</v>
      </c>
      <c r="BV100" s="129" t="s">
        <v>84</v>
      </c>
      <c r="BW100" s="129" t="s">
        <v>108</v>
      </c>
      <c r="BX100" s="129" t="s">
        <v>6</v>
      </c>
      <c r="CL100" s="129" t="s">
        <v>1</v>
      </c>
      <c r="CM100" s="129" t="s">
        <v>92</v>
      </c>
    </row>
    <row r="10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</sheetData>
  <sheetProtection sheet="1" formatColumns="0" formatRows="0" objects="1" scenarios="1" spinCount="100000" saltValue="WbCRoDRy3i84evrbBkjzjFhuhAkpj8nIKxr2L+vvEtJ8DIiq/lbGI5xDFHUj55/nJfeOFIZYkL/tzmU8uCYPMA==" hashValue="EPZSmWjXHtC/5kOMhvUvzFJjmw9mN196TQ121iIFo3FUXuvz3jKsT0zd/OKA773aMH0wNqBhzVnpFDE7ylw0iA==" algorithmName="SHA-512" password="CC3D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</mergeCells>
  <hyperlinks>
    <hyperlink ref="A95" location="'D.4.1-1 - Část technologi...'!C2" display="/"/>
    <hyperlink ref="A96" location="'D.4.1-2 - Část technologi...'!C2" display="/"/>
    <hyperlink ref="A97" location="'D.4.2-1 - Část elektro - ...'!C2" display="/"/>
    <hyperlink ref="A98" location="'D.4.3-2 - Část stavební -...'!C2" display="/"/>
    <hyperlink ref="A99" location="'D.4.2-2 - Část elektro - ...'!C2" display="/"/>
    <hyperlink ref="A100" location="'D.4.3-1 - Část stavební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91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111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35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37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ROUND(K125,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ROUND((SUM(BE125:BE233)),  2)</f>
        <v>0</v>
      </c>
      <c r="G35" s="35"/>
      <c r="H35" s="35"/>
      <c r="I35" s="153">
        <v>0.20999999999999999</v>
      </c>
      <c r="J35" s="35"/>
      <c r="K35" s="148">
        <f>ROUND(((SUM(BE125:BE233))*I35),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ROUND((SUM(BF125:BF233)),  2)</f>
        <v>0</v>
      </c>
      <c r="G36" s="35"/>
      <c r="H36" s="35"/>
      <c r="I36" s="153">
        <v>0.12</v>
      </c>
      <c r="J36" s="35"/>
      <c r="K36" s="148">
        <f>ROUND(((SUM(BF125:BF233))*I36),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ROUND((SUM(BG125:BG233)),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ROUND((SUM(BH125:BH233)),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ROUND((SUM(BI125:BI233)),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D.4.1-1 - Část technologická - etapa 1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Q125</f>
        <v>0</v>
      </c>
      <c r="J96" s="107">
        <f>R125</f>
        <v>0</v>
      </c>
      <c r="K96" s="107">
        <f>K125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122</v>
      </c>
      <c r="E97" s="180"/>
      <c r="F97" s="180"/>
      <c r="G97" s="180"/>
      <c r="H97" s="180"/>
      <c r="I97" s="181">
        <f>Q126</f>
        <v>0</v>
      </c>
      <c r="J97" s="181">
        <f>R126</f>
        <v>0</v>
      </c>
      <c r="K97" s="181">
        <f>K126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123</v>
      </c>
      <c r="E98" s="186"/>
      <c r="F98" s="186"/>
      <c r="G98" s="186"/>
      <c r="H98" s="186"/>
      <c r="I98" s="187">
        <f>Q127</f>
        <v>0</v>
      </c>
      <c r="J98" s="187">
        <f>R127</f>
        <v>0</v>
      </c>
      <c r="K98" s="187">
        <f>K127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124</v>
      </c>
      <c r="E99" s="180"/>
      <c r="F99" s="180"/>
      <c r="G99" s="180"/>
      <c r="H99" s="180"/>
      <c r="I99" s="181">
        <f>Q129</f>
        <v>0</v>
      </c>
      <c r="J99" s="181">
        <f>R129</f>
        <v>0</v>
      </c>
      <c r="K99" s="181">
        <f>K129</f>
        <v>0</v>
      </c>
      <c r="L99" s="178"/>
      <c r="M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3"/>
      <c r="C100" s="184"/>
      <c r="D100" s="185" t="s">
        <v>125</v>
      </c>
      <c r="E100" s="186"/>
      <c r="F100" s="186"/>
      <c r="G100" s="186"/>
      <c r="H100" s="186"/>
      <c r="I100" s="187">
        <f>Q130</f>
        <v>0</v>
      </c>
      <c r="J100" s="187">
        <f>R130</f>
        <v>0</v>
      </c>
      <c r="K100" s="187">
        <f>K130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7"/>
      <c r="C101" s="178"/>
      <c r="D101" s="179" t="s">
        <v>126</v>
      </c>
      <c r="E101" s="180"/>
      <c r="F101" s="180"/>
      <c r="G101" s="180"/>
      <c r="H101" s="180"/>
      <c r="I101" s="181">
        <f>Q137</f>
        <v>0</v>
      </c>
      <c r="J101" s="181">
        <f>R137</f>
        <v>0</v>
      </c>
      <c r="K101" s="181">
        <f>K137</f>
        <v>0</v>
      </c>
      <c r="L101" s="178"/>
      <c r="M101" s="18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3"/>
      <c r="C102" s="184"/>
      <c r="D102" s="185" t="s">
        <v>127</v>
      </c>
      <c r="E102" s="186"/>
      <c r="F102" s="186"/>
      <c r="G102" s="186"/>
      <c r="H102" s="186"/>
      <c r="I102" s="187">
        <f>Q138</f>
        <v>0</v>
      </c>
      <c r="J102" s="187">
        <f>R138</f>
        <v>0</v>
      </c>
      <c r="K102" s="187">
        <f>K138</f>
        <v>0</v>
      </c>
      <c r="L102" s="184"/>
      <c r="M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128</v>
      </c>
      <c r="E103" s="186"/>
      <c r="F103" s="186"/>
      <c r="G103" s="186"/>
      <c r="H103" s="186"/>
      <c r="I103" s="187">
        <f>Q155</f>
        <v>0</v>
      </c>
      <c r="J103" s="187">
        <f>R155</f>
        <v>0</v>
      </c>
      <c r="K103" s="187">
        <f>K155</f>
        <v>0</v>
      </c>
      <c r="L103" s="184"/>
      <c r="M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129</v>
      </c>
      <c r="E104" s="186"/>
      <c r="F104" s="186"/>
      <c r="G104" s="186"/>
      <c r="H104" s="186"/>
      <c r="I104" s="187">
        <f>Q196</f>
        <v>0</v>
      </c>
      <c r="J104" s="187">
        <f>R196</f>
        <v>0</v>
      </c>
      <c r="K104" s="187">
        <f>K196</f>
        <v>0</v>
      </c>
      <c r="L104" s="184"/>
      <c r="M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130</v>
      </c>
      <c r="E105" s="186"/>
      <c r="F105" s="186"/>
      <c r="G105" s="186"/>
      <c r="H105" s="186"/>
      <c r="I105" s="187">
        <f>Q217</f>
        <v>0</v>
      </c>
      <c r="J105" s="187">
        <f>R217</f>
        <v>0</v>
      </c>
      <c r="K105" s="187">
        <f>K217</f>
        <v>0</v>
      </c>
      <c r="L105" s="184"/>
      <c r="M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131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17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2" t="str">
        <f>E7</f>
        <v>Výměna 2 ks kogeneračních jednotek na ČOV Brno - Modřice</v>
      </c>
      <c r="F115" s="29"/>
      <c r="G115" s="29"/>
      <c r="H115" s="29"/>
      <c r="I115" s="37"/>
      <c r="J115" s="37"/>
      <c r="K115" s="37"/>
      <c r="L115" s="37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110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D.4.1-1 - Část technologická - etapa 1</v>
      </c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22</v>
      </c>
      <c r="D119" s="37"/>
      <c r="E119" s="37"/>
      <c r="F119" s="24" t="str">
        <f>F12</f>
        <v xml:space="preserve"> </v>
      </c>
      <c r="G119" s="37"/>
      <c r="H119" s="37"/>
      <c r="I119" s="29" t="s">
        <v>24</v>
      </c>
      <c r="J119" s="76" t="str">
        <f>IF(J12="","",J12)</f>
        <v>6. 8. 2024</v>
      </c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E15</f>
        <v/>
      </c>
      <c r="G121" s="37"/>
      <c r="H121" s="37"/>
      <c r="I121" s="29" t="s">
        <v>34</v>
      </c>
      <c r="J121" s="33" t="str">
        <f>E21</f>
        <v/>
      </c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32</v>
      </c>
      <c r="D122" s="37"/>
      <c r="E122" s="37"/>
      <c r="F122" s="24" t="str">
        <f>IF(E18="","",E18)</f>
        <v>Vyplň údaj</v>
      </c>
      <c r="G122" s="37"/>
      <c r="H122" s="37"/>
      <c r="I122" s="29" t="s">
        <v>38</v>
      </c>
      <c r="J122" s="33" t="str">
        <f>E24</f>
        <v/>
      </c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9"/>
      <c r="B124" s="190"/>
      <c r="C124" s="191" t="s">
        <v>132</v>
      </c>
      <c r="D124" s="192" t="s">
        <v>65</v>
      </c>
      <c r="E124" s="192" t="s">
        <v>61</v>
      </c>
      <c r="F124" s="192" t="s">
        <v>62</v>
      </c>
      <c r="G124" s="192" t="s">
        <v>133</v>
      </c>
      <c r="H124" s="192" t="s">
        <v>134</v>
      </c>
      <c r="I124" s="192" t="s">
        <v>135</v>
      </c>
      <c r="J124" s="192" t="s">
        <v>136</v>
      </c>
      <c r="K124" s="193" t="s">
        <v>119</v>
      </c>
      <c r="L124" s="194" t="s">
        <v>137</v>
      </c>
      <c r="M124" s="195"/>
      <c r="N124" s="97" t="s">
        <v>1</v>
      </c>
      <c r="O124" s="98" t="s">
        <v>44</v>
      </c>
      <c r="P124" s="98" t="s">
        <v>138</v>
      </c>
      <c r="Q124" s="98" t="s">
        <v>139</v>
      </c>
      <c r="R124" s="98" t="s">
        <v>140</v>
      </c>
      <c r="S124" s="98" t="s">
        <v>141</v>
      </c>
      <c r="T124" s="98" t="s">
        <v>142</v>
      </c>
      <c r="U124" s="98" t="s">
        <v>143</v>
      </c>
      <c r="V124" s="98" t="s">
        <v>144</v>
      </c>
      <c r="W124" s="98" t="s">
        <v>145</v>
      </c>
      <c r="X124" s="99" t="s">
        <v>146</v>
      </c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5"/>
      <c r="B125" s="36"/>
      <c r="C125" s="104" t="s">
        <v>147</v>
      </c>
      <c r="D125" s="37"/>
      <c r="E125" s="37"/>
      <c r="F125" s="37"/>
      <c r="G125" s="37"/>
      <c r="H125" s="37"/>
      <c r="I125" s="37"/>
      <c r="J125" s="37"/>
      <c r="K125" s="196">
        <f>BK125</f>
        <v>0</v>
      </c>
      <c r="L125" s="37"/>
      <c r="M125" s="41"/>
      <c r="N125" s="100"/>
      <c r="O125" s="197"/>
      <c r="P125" s="101"/>
      <c r="Q125" s="198">
        <f>Q126+Q129+Q137</f>
        <v>0</v>
      </c>
      <c r="R125" s="198">
        <f>R126+R129+R137</f>
        <v>0</v>
      </c>
      <c r="S125" s="101"/>
      <c r="T125" s="199">
        <f>T126+T129+T137</f>
        <v>0</v>
      </c>
      <c r="U125" s="101"/>
      <c r="V125" s="199">
        <f>V126+V129+V137</f>
        <v>0.30504000000000003</v>
      </c>
      <c r="W125" s="101"/>
      <c r="X125" s="200">
        <f>X126+X129+X137</f>
        <v>0</v>
      </c>
      <c r="Y125" s="35"/>
      <c r="Z125" s="35"/>
      <c r="AA125" s="35"/>
      <c r="AB125" s="35"/>
      <c r="AC125" s="35"/>
      <c r="AD125" s="35"/>
      <c r="AE125" s="35"/>
      <c r="AT125" s="14" t="s">
        <v>81</v>
      </c>
      <c r="AU125" s="14" t="s">
        <v>121</v>
      </c>
      <c r="BK125" s="201">
        <f>BK126+BK129+BK137</f>
        <v>0</v>
      </c>
    </row>
    <row r="126" s="12" customFormat="1" ht="25.92" customHeight="1">
      <c r="A126" s="12"/>
      <c r="B126" s="202"/>
      <c r="C126" s="203"/>
      <c r="D126" s="204" t="s">
        <v>81</v>
      </c>
      <c r="E126" s="205" t="s">
        <v>148</v>
      </c>
      <c r="F126" s="205" t="s">
        <v>149</v>
      </c>
      <c r="G126" s="203"/>
      <c r="H126" s="203"/>
      <c r="I126" s="206"/>
      <c r="J126" s="206"/>
      <c r="K126" s="207">
        <f>BK126</f>
        <v>0</v>
      </c>
      <c r="L126" s="203"/>
      <c r="M126" s="208"/>
      <c r="N126" s="209"/>
      <c r="O126" s="210"/>
      <c r="P126" s="210"/>
      <c r="Q126" s="211">
        <f>Q127</f>
        <v>0</v>
      </c>
      <c r="R126" s="211">
        <f>R127</f>
        <v>0</v>
      </c>
      <c r="S126" s="210"/>
      <c r="T126" s="212">
        <f>T127</f>
        <v>0</v>
      </c>
      <c r="U126" s="210"/>
      <c r="V126" s="212">
        <f>V127</f>
        <v>0.00034000000000000002</v>
      </c>
      <c r="W126" s="210"/>
      <c r="X126" s="213">
        <f>X127</f>
        <v>0</v>
      </c>
      <c r="Y126" s="12"/>
      <c r="Z126" s="12"/>
      <c r="AA126" s="12"/>
      <c r="AB126" s="12"/>
      <c r="AC126" s="12"/>
      <c r="AD126" s="12"/>
      <c r="AE126" s="12"/>
      <c r="AR126" s="214" t="s">
        <v>90</v>
      </c>
      <c r="AT126" s="215" t="s">
        <v>81</v>
      </c>
      <c r="AU126" s="215" t="s">
        <v>82</v>
      </c>
      <c r="AY126" s="214" t="s">
        <v>150</v>
      </c>
      <c r="BK126" s="216">
        <f>BK127</f>
        <v>0</v>
      </c>
    </row>
    <row r="127" s="12" customFormat="1" ht="22.8" customHeight="1">
      <c r="A127" s="12"/>
      <c r="B127" s="202"/>
      <c r="C127" s="203"/>
      <c r="D127" s="204" t="s">
        <v>81</v>
      </c>
      <c r="E127" s="217" t="s">
        <v>151</v>
      </c>
      <c r="F127" s="217" t="s">
        <v>152</v>
      </c>
      <c r="G127" s="203"/>
      <c r="H127" s="203"/>
      <c r="I127" s="206"/>
      <c r="J127" s="206"/>
      <c r="K127" s="218">
        <f>BK127</f>
        <v>0</v>
      </c>
      <c r="L127" s="203"/>
      <c r="M127" s="208"/>
      <c r="N127" s="209"/>
      <c r="O127" s="210"/>
      <c r="P127" s="210"/>
      <c r="Q127" s="211">
        <f>Q128</f>
        <v>0</v>
      </c>
      <c r="R127" s="211">
        <f>R128</f>
        <v>0</v>
      </c>
      <c r="S127" s="210"/>
      <c r="T127" s="212">
        <f>T128</f>
        <v>0</v>
      </c>
      <c r="U127" s="210"/>
      <c r="V127" s="212">
        <f>V128</f>
        <v>0.00034000000000000002</v>
      </c>
      <c r="W127" s="210"/>
      <c r="X127" s="213">
        <f>X128</f>
        <v>0</v>
      </c>
      <c r="Y127" s="12"/>
      <c r="Z127" s="12"/>
      <c r="AA127" s="12"/>
      <c r="AB127" s="12"/>
      <c r="AC127" s="12"/>
      <c r="AD127" s="12"/>
      <c r="AE127" s="12"/>
      <c r="AR127" s="214" t="s">
        <v>90</v>
      </c>
      <c r="AT127" s="215" t="s">
        <v>81</v>
      </c>
      <c r="AU127" s="215" t="s">
        <v>90</v>
      </c>
      <c r="AY127" s="214" t="s">
        <v>150</v>
      </c>
      <c r="BK127" s="216">
        <f>BK128</f>
        <v>0</v>
      </c>
    </row>
    <row r="128" s="2" customFormat="1" ht="24.15" customHeight="1">
      <c r="A128" s="35"/>
      <c r="B128" s="36"/>
      <c r="C128" s="219" t="s">
        <v>153</v>
      </c>
      <c r="D128" s="219" t="s">
        <v>154</v>
      </c>
      <c r="E128" s="220" t="s">
        <v>155</v>
      </c>
      <c r="F128" s="221" t="s">
        <v>156</v>
      </c>
      <c r="G128" s="222" t="s">
        <v>157</v>
      </c>
      <c r="H128" s="223">
        <v>1</v>
      </c>
      <c r="I128" s="224"/>
      <c r="J128" s="224"/>
      <c r="K128" s="225">
        <f>ROUND(P128*H128,2)</f>
        <v>0</v>
      </c>
      <c r="L128" s="226"/>
      <c r="M128" s="41"/>
      <c r="N128" s="227" t="s">
        <v>1</v>
      </c>
      <c r="O128" s="228" t="s">
        <v>45</v>
      </c>
      <c r="P128" s="229">
        <f>I128+J128</f>
        <v>0</v>
      </c>
      <c r="Q128" s="229">
        <f>ROUND(I128*H128,2)</f>
        <v>0</v>
      </c>
      <c r="R128" s="229">
        <f>ROUND(J128*H128,2)</f>
        <v>0</v>
      </c>
      <c r="S128" s="88"/>
      <c r="T128" s="230">
        <f>S128*H128</f>
        <v>0</v>
      </c>
      <c r="U128" s="230">
        <v>0.00034000000000000002</v>
      </c>
      <c r="V128" s="230">
        <f>U128*H128</f>
        <v>0.00034000000000000002</v>
      </c>
      <c r="W128" s="230">
        <v>0</v>
      </c>
      <c r="X128" s="231">
        <f>W128*H128</f>
        <v>0</v>
      </c>
      <c r="Y128" s="35"/>
      <c r="Z128" s="35"/>
      <c r="AA128" s="35"/>
      <c r="AB128" s="35"/>
      <c r="AC128" s="35"/>
      <c r="AD128" s="35"/>
      <c r="AE128" s="35"/>
      <c r="AR128" s="232" t="s">
        <v>90</v>
      </c>
      <c r="AT128" s="232" t="s">
        <v>154</v>
      </c>
      <c r="AU128" s="232" t="s">
        <v>92</v>
      </c>
      <c r="AY128" s="14" t="s">
        <v>150</v>
      </c>
      <c r="BE128" s="233">
        <f>IF(O128="základní",K128,0)</f>
        <v>0</v>
      </c>
      <c r="BF128" s="233">
        <f>IF(O128="snížená",K128,0)</f>
        <v>0</v>
      </c>
      <c r="BG128" s="233">
        <f>IF(O128="zákl. přenesená",K128,0)</f>
        <v>0</v>
      </c>
      <c r="BH128" s="233">
        <f>IF(O128="sníž. přenesená",K128,0)</f>
        <v>0</v>
      </c>
      <c r="BI128" s="233">
        <f>IF(O128="nulová",K128,0)</f>
        <v>0</v>
      </c>
      <c r="BJ128" s="14" t="s">
        <v>90</v>
      </c>
      <c r="BK128" s="233">
        <f>ROUND(P128*H128,2)</f>
        <v>0</v>
      </c>
      <c r="BL128" s="14" t="s">
        <v>90</v>
      </c>
      <c r="BM128" s="232" t="s">
        <v>158</v>
      </c>
    </row>
    <row r="129" s="12" customFormat="1" ht="25.92" customHeight="1">
      <c r="A129" s="12"/>
      <c r="B129" s="202"/>
      <c r="C129" s="203"/>
      <c r="D129" s="204" t="s">
        <v>81</v>
      </c>
      <c r="E129" s="205" t="s">
        <v>159</v>
      </c>
      <c r="F129" s="205" t="s">
        <v>160</v>
      </c>
      <c r="G129" s="203"/>
      <c r="H129" s="203"/>
      <c r="I129" s="206"/>
      <c r="J129" s="206"/>
      <c r="K129" s="207">
        <f>BK129</f>
        <v>0</v>
      </c>
      <c r="L129" s="203"/>
      <c r="M129" s="208"/>
      <c r="N129" s="209"/>
      <c r="O129" s="210"/>
      <c r="P129" s="210"/>
      <c r="Q129" s="211">
        <f>Q130</f>
        <v>0</v>
      </c>
      <c r="R129" s="211">
        <f>R130</f>
        <v>0</v>
      </c>
      <c r="S129" s="210"/>
      <c r="T129" s="212">
        <f>T130</f>
        <v>0</v>
      </c>
      <c r="U129" s="210"/>
      <c r="V129" s="212">
        <f>V130</f>
        <v>0.30470000000000003</v>
      </c>
      <c r="W129" s="210"/>
      <c r="X129" s="213">
        <f>X130</f>
        <v>0</v>
      </c>
      <c r="Y129" s="12"/>
      <c r="Z129" s="12"/>
      <c r="AA129" s="12"/>
      <c r="AB129" s="12"/>
      <c r="AC129" s="12"/>
      <c r="AD129" s="12"/>
      <c r="AE129" s="12"/>
      <c r="AR129" s="214" t="s">
        <v>92</v>
      </c>
      <c r="AT129" s="215" t="s">
        <v>81</v>
      </c>
      <c r="AU129" s="215" t="s">
        <v>82</v>
      </c>
      <c r="AY129" s="214" t="s">
        <v>150</v>
      </c>
      <c r="BK129" s="216">
        <f>BK130</f>
        <v>0</v>
      </c>
    </row>
    <row r="130" s="12" customFormat="1" ht="22.8" customHeight="1">
      <c r="A130" s="12"/>
      <c r="B130" s="202"/>
      <c r="C130" s="203"/>
      <c r="D130" s="204" t="s">
        <v>81</v>
      </c>
      <c r="E130" s="217" t="s">
        <v>161</v>
      </c>
      <c r="F130" s="217" t="s">
        <v>162</v>
      </c>
      <c r="G130" s="203"/>
      <c r="H130" s="203"/>
      <c r="I130" s="206"/>
      <c r="J130" s="206"/>
      <c r="K130" s="218">
        <f>BK130</f>
        <v>0</v>
      </c>
      <c r="L130" s="203"/>
      <c r="M130" s="208"/>
      <c r="N130" s="209"/>
      <c r="O130" s="210"/>
      <c r="P130" s="210"/>
      <c r="Q130" s="211">
        <f>SUM(Q131:Q136)</f>
        <v>0</v>
      </c>
      <c r="R130" s="211">
        <f>SUM(R131:R136)</f>
        <v>0</v>
      </c>
      <c r="S130" s="210"/>
      <c r="T130" s="212">
        <f>SUM(T131:T136)</f>
        <v>0</v>
      </c>
      <c r="U130" s="210"/>
      <c r="V130" s="212">
        <f>SUM(V131:V136)</f>
        <v>0.30470000000000003</v>
      </c>
      <c r="W130" s="210"/>
      <c r="X130" s="213">
        <f>SUM(X131:X136)</f>
        <v>0</v>
      </c>
      <c r="Y130" s="12"/>
      <c r="Z130" s="12"/>
      <c r="AA130" s="12"/>
      <c r="AB130" s="12"/>
      <c r="AC130" s="12"/>
      <c r="AD130" s="12"/>
      <c r="AE130" s="12"/>
      <c r="AR130" s="214" t="s">
        <v>92</v>
      </c>
      <c r="AT130" s="215" t="s">
        <v>81</v>
      </c>
      <c r="AU130" s="215" t="s">
        <v>90</v>
      </c>
      <c r="AY130" s="214" t="s">
        <v>150</v>
      </c>
      <c r="BK130" s="216">
        <f>SUM(BK131:BK136)</f>
        <v>0</v>
      </c>
    </row>
    <row r="131" s="2" customFormat="1" ht="24.15" customHeight="1">
      <c r="A131" s="35"/>
      <c r="B131" s="36"/>
      <c r="C131" s="219" t="s">
        <v>163</v>
      </c>
      <c r="D131" s="219" t="s">
        <v>154</v>
      </c>
      <c r="E131" s="220" t="s">
        <v>164</v>
      </c>
      <c r="F131" s="221" t="s">
        <v>165</v>
      </c>
      <c r="G131" s="222" t="s">
        <v>166</v>
      </c>
      <c r="H131" s="223">
        <v>220</v>
      </c>
      <c r="I131" s="224"/>
      <c r="J131" s="224"/>
      <c r="K131" s="225">
        <f>ROUND(P131*H131,2)</f>
        <v>0</v>
      </c>
      <c r="L131" s="226"/>
      <c r="M131" s="41"/>
      <c r="N131" s="227" t="s">
        <v>1</v>
      </c>
      <c r="O131" s="228" t="s">
        <v>45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8"/>
      <c r="T131" s="230">
        <f>S131*H131</f>
        <v>0</v>
      </c>
      <c r="U131" s="230">
        <v>0</v>
      </c>
      <c r="V131" s="230">
        <f>U131*H131</f>
        <v>0</v>
      </c>
      <c r="W131" s="230">
        <v>0</v>
      </c>
      <c r="X131" s="231">
        <f>W131*H131</f>
        <v>0</v>
      </c>
      <c r="Y131" s="35"/>
      <c r="Z131" s="35"/>
      <c r="AA131" s="35"/>
      <c r="AB131" s="35"/>
      <c r="AC131" s="35"/>
      <c r="AD131" s="35"/>
      <c r="AE131" s="35"/>
      <c r="AR131" s="232" t="s">
        <v>90</v>
      </c>
      <c r="AT131" s="232" t="s">
        <v>154</v>
      </c>
      <c r="AU131" s="232" t="s">
        <v>92</v>
      </c>
      <c r="AY131" s="14" t="s">
        <v>150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4" t="s">
        <v>90</v>
      </c>
      <c r="BK131" s="233">
        <f>ROUND(P131*H131,2)</f>
        <v>0</v>
      </c>
      <c r="BL131" s="14" t="s">
        <v>90</v>
      </c>
      <c r="BM131" s="232" t="s">
        <v>167</v>
      </c>
    </row>
    <row r="132" s="2" customFormat="1" ht="24.15" customHeight="1">
      <c r="A132" s="35"/>
      <c r="B132" s="36"/>
      <c r="C132" s="234" t="s">
        <v>168</v>
      </c>
      <c r="D132" s="234" t="s">
        <v>169</v>
      </c>
      <c r="E132" s="235" t="s">
        <v>170</v>
      </c>
      <c r="F132" s="236" t="s">
        <v>171</v>
      </c>
      <c r="G132" s="237" t="s">
        <v>172</v>
      </c>
      <c r="H132" s="238">
        <v>152.90000000000001</v>
      </c>
      <c r="I132" s="239"/>
      <c r="J132" s="240"/>
      <c r="K132" s="241">
        <f>ROUND(P132*H132,2)</f>
        <v>0</v>
      </c>
      <c r="L132" s="240"/>
      <c r="M132" s="242"/>
      <c r="N132" s="243" t="s">
        <v>1</v>
      </c>
      <c r="O132" s="228" t="s">
        <v>45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8"/>
      <c r="T132" s="230">
        <f>S132*H132</f>
        <v>0</v>
      </c>
      <c r="U132" s="230">
        <v>0.001</v>
      </c>
      <c r="V132" s="230">
        <f>U132*H132</f>
        <v>0.15290000000000001</v>
      </c>
      <c r="W132" s="230">
        <v>0</v>
      </c>
      <c r="X132" s="231">
        <f>W132*H132</f>
        <v>0</v>
      </c>
      <c r="Y132" s="35"/>
      <c r="Z132" s="35"/>
      <c r="AA132" s="35"/>
      <c r="AB132" s="35"/>
      <c r="AC132" s="35"/>
      <c r="AD132" s="35"/>
      <c r="AE132" s="35"/>
      <c r="AR132" s="232" t="s">
        <v>92</v>
      </c>
      <c r="AT132" s="232" t="s">
        <v>169</v>
      </c>
      <c r="AU132" s="232" t="s">
        <v>92</v>
      </c>
      <c r="AY132" s="14" t="s">
        <v>150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4" t="s">
        <v>90</v>
      </c>
      <c r="BK132" s="233">
        <f>ROUND(P132*H132,2)</f>
        <v>0</v>
      </c>
      <c r="BL132" s="14" t="s">
        <v>90</v>
      </c>
      <c r="BM132" s="232" t="s">
        <v>173</v>
      </c>
    </row>
    <row r="133" s="2" customFormat="1" ht="24.15" customHeight="1">
      <c r="A133" s="35"/>
      <c r="B133" s="36"/>
      <c r="C133" s="219" t="s">
        <v>174</v>
      </c>
      <c r="D133" s="219" t="s">
        <v>154</v>
      </c>
      <c r="E133" s="220" t="s">
        <v>175</v>
      </c>
      <c r="F133" s="221" t="s">
        <v>176</v>
      </c>
      <c r="G133" s="222" t="s">
        <v>166</v>
      </c>
      <c r="H133" s="223">
        <v>220</v>
      </c>
      <c r="I133" s="224"/>
      <c r="J133" s="224"/>
      <c r="K133" s="225">
        <f>ROUND(P133*H133,2)</f>
        <v>0</v>
      </c>
      <c r="L133" s="226"/>
      <c r="M133" s="41"/>
      <c r="N133" s="227" t="s">
        <v>1</v>
      </c>
      <c r="O133" s="228" t="s">
        <v>45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8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5"/>
      <c r="Z133" s="35"/>
      <c r="AA133" s="35"/>
      <c r="AB133" s="35"/>
      <c r="AC133" s="35"/>
      <c r="AD133" s="35"/>
      <c r="AE133" s="35"/>
      <c r="AR133" s="232" t="s">
        <v>90</v>
      </c>
      <c r="AT133" s="232" t="s">
        <v>154</v>
      </c>
      <c r="AU133" s="232" t="s">
        <v>92</v>
      </c>
      <c r="AY133" s="14" t="s">
        <v>150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4" t="s">
        <v>90</v>
      </c>
      <c r="BK133" s="233">
        <f>ROUND(P133*H133,2)</f>
        <v>0</v>
      </c>
      <c r="BL133" s="14" t="s">
        <v>90</v>
      </c>
      <c r="BM133" s="232" t="s">
        <v>177</v>
      </c>
    </row>
    <row r="134" s="2" customFormat="1" ht="24.15" customHeight="1">
      <c r="A134" s="35"/>
      <c r="B134" s="36"/>
      <c r="C134" s="234" t="s">
        <v>178</v>
      </c>
      <c r="D134" s="234" t="s">
        <v>169</v>
      </c>
      <c r="E134" s="235" t="s">
        <v>179</v>
      </c>
      <c r="F134" s="236" t="s">
        <v>180</v>
      </c>
      <c r="G134" s="237" t="s">
        <v>172</v>
      </c>
      <c r="H134" s="238">
        <v>75.239999999999995</v>
      </c>
      <c r="I134" s="239"/>
      <c r="J134" s="240"/>
      <c r="K134" s="241">
        <f>ROUND(P134*H134,2)</f>
        <v>0</v>
      </c>
      <c r="L134" s="240"/>
      <c r="M134" s="242"/>
      <c r="N134" s="243" t="s">
        <v>1</v>
      </c>
      <c r="O134" s="228" t="s">
        <v>45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8"/>
      <c r="T134" s="230">
        <f>S134*H134</f>
        <v>0</v>
      </c>
      <c r="U134" s="230">
        <v>0.001</v>
      </c>
      <c r="V134" s="230">
        <f>U134*H134</f>
        <v>0.075240000000000001</v>
      </c>
      <c r="W134" s="230">
        <v>0</v>
      </c>
      <c r="X134" s="231">
        <f>W134*H134</f>
        <v>0</v>
      </c>
      <c r="Y134" s="35"/>
      <c r="Z134" s="35"/>
      <c r="AA134" s="35"/>
      <c r="AB134" s="35"/>
      <c r="AC134" s="35"/>
      <c r="AD134" s="35"/>
      <c r="AE134" s="35"/>
      <c r="AR134" s="232" t="s">
        <v>92</v>
      </c>
      <c r="AT134" s="232" t="s">
        <v>169</v>
      </c>
      <c r="AU134" s="232" t="s">
        <v>92</v>
      </c>
      <c r="AY134" s="14" t="s">
        <v>150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4" t="s">
        <v>90</v>
      </c>
      <c r="BK134" s="233">
        <f>ROUND(P134*H134,2)</f>
        <v>0</v>
      </c>
      <c r="BL134" s="14" t="s">
        <v>90</v>
      </c>
      <c r="BM134" s="232" t="s">
        <v>181</v>
      </c>
    </row>
    <row r="135" s="2" customFormat="1" ht="24.15" customHeight="1">
      <c r="A135" s="35"/>
      <c r="B135" s="36"/>
      <c r="C135" s="219" t="s">
        <v>182</v>
      </c>
      <c r="D135" s="219" t="s">
        <v>154</v>
      </c>
      <c r="E135" s="220" t="s">
        <v>183</v>
      </c>
      <c r="F135" s="221" t="s">
        <v>184</v>
      </c>
      <c r="G135" s="222" t="s">
        <v>166</v>
      </c>
      <c r="H135" s="223">
        <v>220</v>
      </c>
      <c r="I135" s="224"/>
      <c r="J135" s="224"/>
      <c r="K135" s="225">
        <f>ROUND(P135*H135,2)</f>
        <v>0</v>
      </c>
      <c r="L135" s="226"/>
      <c r="M135" s="41"/>
      <c r="N135" s="227" t="s">
        <v>1</v>
      </c>
      <c r="O135" s="228" t="s">
        <v>45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8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5"/>
      <c r="Z135" s="35"/>
      <c r="AA135" s="35"/>
      <c r="AB135" s="35"/>
      <c r="AC135" s="35"/>
      <c r="AD135" s="35"/>
      <c r="AE135" s="35"/>
      <c r="AR135" s="232" t="s">
        <v>90</v>
      </c>
      <c r="AT135" s="232" t="s">
        <v>154</v>
      </c>
      <c r="AU135" s="232" t="s">
        <v>92</v>
      </c>
      <c r="AY135" s="14" t="s">
        <v>150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4" t="s">
        <v>90</v>
      </c>
      <c r="BK135" s="233">
        <f>ROUND(P135*H135,2)</f>
        <v>0</v>
      </c>
      <c r="BL135" s="14" t="s">
        <v>90</v>
      </c>
      <c r="BM135" s="232" t="s">
        <v>185</v>
      </c>
    </row>
    <row r="136" s="2" customFormat="1" ht="24.15" customHeight="1">
      <c r="A136" s="35"/>
      <c r="B136" s="36"/>
      <c r="C136" s="234" t="s">
        <v>186</v>
      </c>
      <c r="D136" s="234" t="s">
        <v>169</v>
      </c>
      <c r="E136" s="235" t="s">
        <v>187</v>
      </c>
      <c r="F136" s="236" t="s">
        <v>188</v>
      </c>
      <c r="G136" s="237" t="s">
        <v>172</v>
      </c>
      <c r="H136" s="238">
        <v>76.560000000000002</v>
      </c>
      <c r="I136" s="239"/>
      <c r="J136" s="240"/>
      <c r="K136" s="241">
        <f>ROUND(P136*H136,2)</f>
        <v>0</v>
      </c>
      <c r="L136" s="240"/>
      <c r="M136" s="242"/>
      <c r="N136" s="243" t="s">
        <v>1</v>
      </c>
      <c r="O136" s="228" t="s">
        <v>45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8"/>
      <c r="T136" s="230">
        <f>S136*H136</f>
        <v>0</v>
      </c>
      <c r="U136" s="230">
        <v>0.001</v>
      </c>
      <c r="V136" s="230">
        <f>U136*H136</f>
        <v>0.076560000000000003</v>
      </c>
      <c r="W136" s="230">
        <v>0</v>
      </c>
      <c r="X136" s="231">
        <f>W136*H136</f>
        <v>0</v>
      </c>
      <c r="Y136" s="35"/>
      <c r="Z136" s="35"/>
      <c r="AA136" s="35"/>
      <c r="AB136" s="35"/>
      <c r="AC136" s="35"/>
      <c r="AD136" s="35"/>
      <c r="AE136" s="35"/>
      <c r="AR136" s="232" t="s">
        <v>92</v>
      </c>
      <c r="AT136" s="232" t="s">
        <v>169</v>
      </c>
      <c r="AU136" s="232" t="s">
        <v>92</v>
      </c>
      <c r="AY136" s="14" t="s">
        <v>150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4" t="s">
        <v>90</v>
      </c>
      <c r="BK136" s="233">
        <f>ROUND(P136*H136,2)</f>
        <v>0</v>
      </c>
      <c r="BL136" s="14" t="s">
        <v>90</v>
      </c>
      <c r="BM136" s="232" t="s">
        <v>189</v>
      </c>
    </row>
    <row r="137" s="12" customFormat="1" ht="25.92" customHeight="1">
      <c r="A137" s="12"/>
      <c r="B137" s="202"/>
      <c r="C137" s="203"/>
      <c r="D137" s="204" t="s">
        <v>81</v>
      </c>
      <c r="E137" s="205" t="s">
        <v>169</v>
      </c>
      <c r="F137" s="205" t="s">
        <v>169</v>
      </c>
      <c r="G137" s="203"/>
      <c r="H137" s="203"/>
      <c r="I137" s="206"/>
      <c r="J137" s="206"/>
      <c r="K137" s="207">
        <f>BK137</f>
        <v>0</v>
      </c>
      <c r="L137" s="203"/>
      <c r="M137" s="208"/>
      <c r="N137" s="209"/>
      <c r="O137" s="210"/>
      <c r="P137" s="210"/>
      <c r="Q137" s="211">
        <f>Q138+Q155+Q196+Q217</f>
        <v>0</v>
      </c>
      <c r="R137" s="211">
        <f>R138+R155+R196+R217</f>
        <v>0</v>
      </c>
      <c r="S137" s="210"/>
      <c r="T137" s="212">
        <f>T138+T155+T196+T217</f>
        <v>0</v>
      </c>
      <c r="U137" s="210"/>
      <c r="V137" s="212">
        <f>V138+V155+V196+V217</f>
        <v>0</v>
      </c>
      <c r="W137" s="210"/>
      <c r="X137" s="213">
        <f>X138+X155+X196+X217</f>
        <v>0</v>
      </c>
      <c r="Y137" s="12"/>
      <c r="Z137" s="12"/>
      <c r="AA137" s="12"/>
      <c r="AB137" s="12"/>
      <c r="AC137" s="12"/>
      <c r="AD137" s="12"/>
      <c r="AE137" s="12"/>
      <c r="AR137" s="214" t="s">
        <v>190</v>
      </c>
      <c r="AT137" s="215" t="s">
        <v>81</v>
      </c>
      <c r="AU137" s="215" t="s">
        <v>82</v>
      </c>
      <c r="AY137" s="214" t="s">
        <v>150</v>
      </c>
      <c r="BK137" s="216">
        <f>BK138+BK155+BK196+BK217</f>
        <v>0</v>
      </c>
    </row>
    <row r="138" s="12" customFormat="1" ht="22.8" customHeight="1">
      <c r="A138" s="12"/>
      <c r="B138" s="202"/>
      <c r="C138" s="203"/>
      <c r="D138" s="204" t="s">
        <v>81</v>
      </c>
      <c r="E138" s="217" t="s">
        <v>191</v>
      </c>
      <c r="F138" s="217" t="s">
        <v>192</v>
      </c>
      <c r="G138" s="203"/>
      <c r="H138" s="203"/>
      <c r="I138" s="206"/>
      <c r="J138" s="206"/>
      <c r="K138" s="218">
        <f>BK138</f>
        <v>0</v>
      </c>
      <c r="L138" s="203"/>
      <c r="M138" s="208"/>
      <c r="N138" s="209"/>
      <c r="O138" s="210"/>
      <c r="P138" s="210"/>
      <c r="Q138" s="211">
        <f>SUM(Q139:Q154)</f>
        <v>0</v>
      </c>
      <c r="R138" s="211">
        <f>SUM(R139:R154)</f>
        <v>0</v>
      </c>
      <c r="S138" s="210"/>
      <c r="T138" s="212">
        <f>SUM(T139:T154)</f>
        <v>0</v>
      </c>
      <c r="U138" s="210"/>
      <c r="V138" s="212">
        <f>SUM(V139:V154)</f>
        <v>0</v>
      </c>
      <c r="W138" s="210"/>
      <c r="X138" s="213">
        <f>SUM(X139:X154)</f>
        <v>0</v>
      </c>
      <c r="Y138" s="12"/>
      <c r="Z138" s="12"/>
      <c r="AA138" s="12"/>
      <c r="AB138" s="12"/>
      <c r="AC138" s="12"/>
      <c r="AD138" s="12"/>
      <c r="AE138" s="12"/>
      <c r="AR138" s="214" t="s">
        <v>90</v>
      </c>
      <c r="AT138" s="215" t="s">
        <v>81</v>
      </c>
      <c r="AU138" s="215" t="s">
        <v>90</v>
      </c>
      <c r="AY138" s="214" t="s">
        <v>150</v>
      </c>
      <c r="BK138" s="216">
        <f>SUM(BK139:BK154)</f>
        <v>0</v>
      </c>
    </row>
    <row r="139" s="2" customFormat="1" ht="16.5" customHeight="1">
      <c r="A139" s="35"/>
      <c r="B139" s="36"/>
      <c r="C139" s="219" t="s">
        <v>90</v>
      </c>
      <c r="D139" s="219" t="s">
        <v>154</v>
      </c>
      <c r="E139" s="220" t="s">
        <v>193</v>
      </c>
      <c r="F139" s="221" t="s">
        <v>194</v>
      </c>
      <c r="G139" s="222" t="s">
        <v>195</v>
      </c>
      <c r="H139" s="223">
        <v>1</v>
      </c>
      <c r="I139" s="224"/>
      <c r="J139" s="224"/>
      <c r="K139" s="225">
        <f>ROUND(P139*H139,2)</f>
        <v>0</v>
      </c>
      <c r="L139" s="226"/>
      <c r="M139" s="41"/>
      <c r="N139" s="227" t="s">
        <v>1</v>
      </c>
      <c r="O139" s="228" t="s">
        <v>45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8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5"/>
      <c r="Z139" s="35"/>
      <c r="AA139" s="35"/>
      <c r="AB139" s="35"/>
      <c r="AC139" s="35"/>
      <c r="AD139" s="35"/>
      <c r="AE139" s="35"/>
      <c r="AR139" s="232" t="s">
        <v>196</v>
      </c>
      <c r="AT139" s="232" t="s">
        <v>154</v>
      </c>
      <c r="AU139" s="232" t="s">
        <v>92</v>
      </c>
      <c r="AY139" s="14" t="s">
        <v>150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4" t="s">
        <v>90</v>
      </c>
      <c r="BK139" s="233">
        <f>ROUND(P139*H139,2)</f>
        <v>0</v>
      </c>
      <c r="BL139" s="14" t="s">
        <v>196</v>
      </c>
      <c r="BM139" s="232" t="s">
        <v>92</v>
      </c>
    </row>
    <row r="140" s="2" customFormat="1" ht="16.5" customHeight="1">
      <c r="A140" s="35"/>
      <c r="B140" s="36"/>
      <c r="C140" s="219" t="s">
        <v>92</v>
      </c>
      <c r="D140" s="219" t="s">
        <v>154</v>
      </c>
      <c r="E140" s="220" t="s">
        <v>197</v>
      </c>
      <c r="F140" s="221" t="s">
        <v>198</v>
      </c>
      <c r="G140" s="222" t="s">
        <v>199</v>
      </c>
      <c r="H140" s="223">
        <v>1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196</v>
      </c>
    </row>
    <row r="141" s="2" customFormat="1" ht="16.5" customHeight="1">
      <c r="A141" s="35"/>
      <c r="B141" s="36"/>
      <c r="C141" s="219" t="s">
        <v>190</v>
      </c>
      <c r="D141" s="219" t="s">
        <v>154</v>
      </c>
      <c r="E141" s="220" t="s">
        <v>200</v>
      </c>
      <c r="F141" s="221" t="s">
        <v>201</v>
      </c>
      <c r="G141" s="222" t="s">
        <v>199</v>
      </c>
      <c r="H141" s="223">
        <v>1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202</v>
      </c>
    </row>
    <row r="142" s="2" customFormat="1" ht="16.5" customHeight="1">
      <c r="A142" s="35"/>
      <c r="B142" s="36"/>
      <c r="C142" s="219" t="s">
        <v>196</v>
      </c>
      <c r="D142" s="219" t="s">
        <v>154</v>
      </c>
      <c r="E142" s="220" t="s">
        <v>203</v>
      </c>
      <c r="F142" s="221" t="s">
        <v>204</v>
      </c>
      <c r="G142" s="222" t="s">
        <v>199</v>
      </c>
      <c r="H142" s="223">
        <v>1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151</v>
      </c>
    </row>
    <row r="143" s="2" customFormat="1" ht="16.5" customHeight="1">
      <c r="A143" s="35"/>
      <c r="B143" s="36"/>
      <c r="C143" s="219" t="s">
        <v>205</v>
      </c>
      <c r="D143" s="219" t="s">
        <v>154</v>
      </c>
      <c r="E143" s="220" t="s">
        <v>206</v>
      </c>
      <c r="F143" s="221" t="s">
        <v>204</v>
      </c>
      <c r="G143" s="222" t="s">
        <v>199</v>
      </c>
      <c r="H143" s="223">
        <v>1</v>
      </c>
      <c r="I143" s="224"/>
      <c r="J143" s="224"/>
      <c r="K143" s="225">
        <f>ROUND(P143*H143,2)</f>
        <v>0</v>
      </c>
      <c r="L143" s="226"/>
      <c r="M143" s="41"/>
      <c r="N143" s="227" t="s">
        <v>1</v>
      </c>
      <c r="O143" s="228" t="s">
        <v>45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8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5"/>
      <c r="Z143" s="35"/>
      <c r="AA143" s="35"/>
      <c r="AB143" s="35"/>
      <c r="AC143" s="35"/>
      <c r="AD143" s="35"/>
      <c r="AE143" s="35"/>
      <c r="AR143" s="232" t="s">
        <v>196</v>
      </c>
      <c r="AT143" s="232" t="s">
        <v>154</v>
      </c>
      <c r="AU143" s="232" t="s">
        <v>92</v>
      </c>
      <c r="AY143" s="14" t="s">
        <v>150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4" t="s">
        <v>90</v>
      </c>
      <c r="BK143" s="233">
        <f>ROUND(P143*H143,2)</f>
        <v>0</v>
      </c>
      <c r="BL143" s="14" t="s">
        <v>196</v>
      </c>
      <c r="BM143" s="232" t="s">
        <v>207</v>
      </c>
    </row>
    <row r="144" s="2" customFormat="1" ht="16.5" customHeight="1">
      <c r="A144" s="35"/>
      <c r="B144" s="36"/>
      <c r="C144" s="219" t="s">
        <v>202</v>
      </c>
      <c r="D144" s="219" t="s">
        <v>154</v>
      </c>
      <c r="E144" s="220" t="s">
        <v>208</v>
      </c>
      <c r="F144" s="221" t="s">
        <v>204</v>
      </c>
      <c r="G144" s="222" t="s">
        <v>199</v>
      </c>
      <c r="H144" s="223">
        <v>1</v>
      </c>
      <c r="I144" s="224"/>
      <c r="J144" s="224"/>
      <c r="K144" s="225">
        <f>ROUND(P144*H144,2)</f>
        <v>0</v>
      </c>
      <c r="L144" s="226"/>
      <c r="M144" s="41"/>
      <c r="N144" s="227" t="s">
        <v>1</v>
      </c>
      <c r="O144" s="228" t="s">
        <v>45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8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5"/>
      <c r="Z144" s="35"/>
      <c r="AA144" s="35"/>
      <c r="AB144" s="35"/>
      <c r="AC144" s="35"/>
      <c r="AD144" s="35"/>
      <c r="AE144" s="35"/>
      <c r="AR144" s="232" t="s">
        <v>196</v>
      </c>
      <c r="AT144" s="232" t="s">
        <v>154</v>
      </c>
      <c r="AU144" s="232" t="s">
        <v>92</v>
      </c>
      <c r="AY144" s="14" t="s">
        <v>150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4" t="s">
        <v>90</v>
      </c>
      <c r="BK144" s="233">
        <f>ROUND(P144*H144,2)</f>
        <v>0</v>
      </c>
      <c r="BL144" s="14" t="s">
        <v>196</v>
      </c>
      <c r="BM144" s="232" t="s">
        <v>9</v>
      </c>
    </row>
    <row r="145" s="2" customFormat="1" ht="16.5" customHeight="1">
      <c r="A145" s="35"/>
      <c r="B145" s="36"/>
      <c r="C145" s="219" t="s">
        <v>209</v>
      </c>
      <c r="D145" s="219" t="s">
        <v>154</v>
      </c>
      <c r="E145" s="220" t="s">
        <v>210</v>
      </c>
      <c r="F145" s="221" t="s">
        <v>211</v>
      </c>
      <c r="G145" s="222" t="s">
        <v>199</v>
      </c>
      <c r="H145" s="223">
        <v>1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212</v>
      </c>
    </row>
    <row r="146" s="2" customFormat="1" ht="16.5" customHeight="1">
      <c r="A146" s="35"/>
      <c r="B146" s="36"/>
      <c r="C146" s="219" t="s">
        <v>151</v>
      </c>
      <c r="D146" s="219" t="s">
        <v>154</v>
      </c>
      <c r="E146" s="220" t="s">
        <v>213</v>
      </c>
      <c r="F146" s="221" t="s">
        <v>211</v>
      </c>
      <c r="G146" s="222" t="s">
        <v>199</v>
      </c>
      <c r="H146" s="223">
        <v>1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214</v>
      </c>
    </row>
    <row r="147" s="2" customFormat="1" ht="16.5" customHeight="1">
      <c r="A147" s="35"/>
      <c r="B147" s="36"/>
      <c r="C147" s="219" t="s">
        <v>215</v>
      </c>
      <c r="D147" s="219" t="s">
        <v>154</v>
      </c>
      <c r="E147" s="220" t="s">
        <v>216</v>
      </c>
      <c r="F147" s="221" t="s">
        <v>217</v>
      </c>
      <c r="G147" s="222" t="s">
        <v>199</v>
      </c>
      <c r="H147" s="223">
        <v>1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218</v>
      </c>
    </row>
    <row r="148" s="2" customFormat="1" ht="16.5" customHeight="1">
      <c r="A148" s="35"/>
      <c r="B148" s="36"/>
      <c r="C148" s="219" t="s">
        <v>207</v>
      </c>
      <c r="D148" s="219" t="s">
        <v>154</v>
      </c>
      <c r="E148" s="220" t="s">
        <v>219</v>
      </c>
      <c r="F148" s="221" t="s">
        <v>220</v>
      </c>
      <c r="G148" s="222" t="s">
        <v>199</v>
      </c>
      <c r="H148" s="223">
        <v>1</v>
      </c>
      <c r="I148" s="224"/>
      <c r="J148" s="224"/>
      <c r="K148" s="225">
        <f>ROUND(P148*H148,2)</f>
        <v>0</v>
      </c>
      <c r="L148" s="226"/>
      <c r="M148" s="41"/>
      <c r="N148" s="227" t="s">
        <v>1</v>
      </c>
      <c r="O148" s="228" t="s">
        <v>45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8"/>
      <c r="T148" s="230">
        <f>S148*H148</f>
        <v>0</v>
      </c>
      <c r="U148" s="230">
        <v>0</v>
      </c>
      <c r="V148" s="230">
        <f>U148*H148</f>
        <v>0</v>
      </c>
      <c r="W148" s="230">
        <v>0</v>
      </c>
      <c r="X148" s="231">
        <f>W148*H148</f>
        <v>0</v>
      </c>
      <c r="Y148" s="35"/>
      <c r="Z148" s="35"/>
      <c r="AA148" s="35"/>
      <c r="AB148" s="35"/>
      <c r="AC148" s="35"/>
      <c r="AD148" s="35"/>
      <c r="AE148" s="35"/>
      <c r="AR148" s="232" t="s">
        <v>196</v>
      </c>
      <c r="AT148" s="232" t="s">
        <v>154</v>
      </c>
      <c r="AU148" s="232" t="s">
        <v>92</v>
      </c>
      <c r="AY148" s="14" t="s">
        <v>150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4" t="s">
        <v>90</v>
      </c>
      <c r="BK148" s="233">
        <f>ROUND(P148*H148,2)</f>
        <v>0</v>
      </c>
      <c r="BL148" s="14" t="s">
        <v>196</v>
      </c>
      <c r="BM148" s="232" t="s">
        <v>221</v>
      </c>
    </row>
    <row r="149" s="2" customFormat="1" ht="16.5" customHeight="1">
      <c r="A149" s="35"/>
      <c r="B149" s="36"/>
      <c r="C149" s="219" t="s">
        <v>222</v>
      </c>
      <c r="D149" s="219" t="s">
        <v>154</v>
      </c>
      <c r="E149" s="220" t="s">
        <v>223</v>
      </c>
      <c r="F149" s="221" t="s">
        <v>224</v>
      </c>
      <c r="G149" s="222" t="s">
        <v>195</v>
      </c>
      <c r="H149" s="223">
        <v>1</v>
      </c>
      <c r="I149" s="224"/>
      <c r="J149" s="224"/>
      <c r="K149" s="225">
        <f>ROUND(P149*H149,2)</f>
        <v>0</v>
      </c>
      <c r="L149" s="226"/>
      <c r="M149" s="41"/>
      <c r="N149" s="227" t="s">
        <v>1</v>
      </c>
      <c r="O149" s="228" t="s">
        <v>45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8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5"/>
      <c r="Z149" s="35"/>
      <c r="AA149" s="35"/>
      <c r="AB149" s="35"/>
      <c r="AC149" s="35"/>
      <c r="AD149" s="35"/>
      <c r="AE149" s="35"/>
      <c r="AR149" s="232" t="s">
        <v>196</v>
      </c>
      <c r="AT149" s="232" t="s">
        <v>154</v>
      </c>
      <c r="AU149" s="232" t="s">
        <v>92</v>
      </c>
      <c r="AY149" s="14" t="s">
        <v>150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4" t="s">
        <v>90</v>
      </c>
      <c r="BK149" s="233">
        <f>ROUND(P149*H149,2)</f>
        <v>0</v>
      </c>
      <c r="BL149" s="14" t="s">
        <v>196</v>
      </c>
      <c r="BM149" s="232" t="s">
        <v>225</v>
      </c>
    </row>
    <row r="150" s="2" customFormat="1" ht="16.5" customHeight="1">
      <c r="A150" s="35"/>
      <c r="B150" s="36"/>
      <c r="C150" s="219" t="s">
        <v>9</v>
      </c>
      <c r="D150" s="219" t="s">
        <v>154</v>
      </c>
      <c r="E150" s="220" t="s">
        <v>226</v>
      </c>
      <c r="F150" s="221" t="s">
        <v>227</v>
      </c>
      <c r="G150" s="222" t="s">
        <v>199</v>
      </c>
      <c r="H150" s="223">
        <v>1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196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196</v>
      </c>
      <c r="BM150" s="232" t="s">
        <v>228</v>
      </c>
    </row>
    <row r="151" s="2" customFormat="1" ht="16.5" customHeight="1">
      <c r="A151" s="35"/>
      <c r="B151" s="36"/>
      <c r="C151" s="219" t="s">
        <v>229</v>
      </c>
      <c r="D151" s="219" t="s">
        <v>154</v>
      </c>
      <c r="E151" s="220" t="s">
        <v>230</v>
      </c>
      <c r="F151" s="221" t="s">
        <v>231</v>
      </c>
      <c r="G151" s="222" t="s">
        <v>199</v>
      </c>
      <c r="H151" s="223">
        <v>1</v>
      </c>
      <c r="I151" s="224"/>
      <c r="J151" s="224"/>
      <c r="K151" s="225">
        <f>ROUND(P151*H151,2)</f>
        <v>0</v>
      </c>
      <c r="L151" s="226"/>
      <c r="M151" s="41"/>
      <c r="N151" s="227" t="s">
        <v>1</v>
      </c>
      <c r="O151" s="228" t="s">
        <v>45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8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5"/>
      <c r="Z151" s="35"/>
      <c r="AA151" s="35"/>
      <c r="AB151" s="35"/>
      <c r="AC151" s="35"/>
      <c r="AD151" s="35"/>
      <c r="AE151" s="35"/>
      <c r="AR151" s="232" t="s">
        <v>196</v>
      </c>
      <c r="AT151" s="232" t="s">
        <v>154</v>
      </c>
      <c r="AU151" s="232" t="s">
        <v>92</v>
      </c>
      <c r="AY151" s="14" t="s">
        <v>150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4" t="s">
        <v>90</v>
      </c>
      <c r="BK151" s="233">
        <f>ROUND(P151*H151,2)</f>
        <v>0</v>
      </c>
      <c r="BL151" s="14" t="s">
        <v>196</v>
      </c>
      <c r="BM151" s="232" t="s">
        <v>232</v>
      </c>
    </row>
    <row r="152" s="2" customFormat="1" ht="16.5" customHeight="1">
      <c r="A152" s="35"/>
      <c r="B152" s="36"/>
      <c r="C152" s="219" t="s">
        <v>212</v>
      </c>
      <c r="D152" s="219" t="s">
        <v>154</v>
      </c>
      <c r="E152" s="220" t="s">
        <v>233</v>
      </c>
      <c r="F152" s="221" t="s">
        <v>217</v>
      </c>
      <c r="G152" s="222" t="s">
        <v>199</v>
      </c>
      <c r="H152" s="223">
        <v>1</v>
      </c>
      <c r="I152" s="224"/>
      <c r="J152" s="224"/>
      <c r="K152" s="225">
        <f>ROUND(P152*H152,2)</f>
        <v>0</v>
      </c>
      <c r="L152" s="226"/>
      <c r="M152" s="41"/>
      <c r="N152" s="227" t="s">
        <v>1</v>
      </c>
      <c r="O152" s="228" t="s">
        <v>45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8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5"/>
      <c r="Z152" s="35"/>
      <c r="AA152" s="35"/>
      <c r="AB152" s="35"/>
      <c r="AC152" s="35"/>
      <c r="AD152" s="35"/>
      <c r="AE152" s="35"/>
      <c r="AR152" s="232" t="s">
        <v>196</v>
      </c>
      <c r="AT152" s="232" t="s">
        <v>154</v>
      </c>
      <c r="AU152" s="232" t="s">
        <v>92</v>
      </c>
      <c r="AY152" s="14" t="s">
        <v>150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4" t="s">
        <v>90</v>
      </c>
      <c r="BK152" s="233">
        <f>ROUND(P152*H152,2)</f>
        <v>0</v>
      </c>
      <c r="BL152" s="14" t="s">
        <v>196</v>
      </c>
      <c r="BM152" s="232" t="s">
        <v>234</v>
      </c>
    </row>
    <row r="153" s="2" customFormat="1" ht="16.5" customHeight="1">
      <c r="A153" s="35"/>
      <c r="B153" s="36"/>
      <c r="C153" s="219" t="s">
        <v>235</v>
      </c>
      <c r="D153" s="219" t="s">
        <v>154</v>
      </c>
      <c r="E153" s="220" t="s">
        <v>236</v>
      </c>
      <c r="F153" s="221" t="s">
        <v>237</v>
      </c>
      <c r="G153" s="222" t="s">
        <v>199</v>
      </c>
      <c r="H153" s="223">
        <v>1</v>
      </c>
      <c r="I153" s="224"/>
      <c r="J153" s="224"/>
      <c r="K153" s="225">
        <f>ROUND(P153*H153,2)</f>
        <v>0</v>
      </c>
      <c r="L153" s="226"/>
      <c r="M153" s="41"/>
      <c r="N153" s="227" t="s">
        <v>1</v>
      </c>
      <c r="O153" s="228" t="s">
        <v>45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8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5"/>
      <c r="Z153" s="35"/>
      <c r="AA153" s="35"/>
      <c r="AB153" s="35"/>
      <c r="AC153" s="35"/>
      <c r="AD153" s="35"/>
      <c r="AE153" s="35"/>
      <c r="AR153" s="232" t="s">
        <v>196</v>
      </c>
      <c r="AT153" s="232" t="s">
        <v>154</v>
      </c>
      <c r="AU153" s="232" t="s">
        <v>92</v>
      </c>
      <c r="AY153" s="14" t="s">
        <v>150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4" t="s">
        <v>90</v>
      </c>
      <c r="BK153" s="233">
        <f>ROUND(P153*H153,2)</f>
        <v>0</v>
      </c>
      <c r="BL153" s="14" t="s">
        <v>196</v>
      </c>
      <c r="BM153" s="232" t="s">
        <v>238</v>
      </c>
    </row>
    <row r="154" s="2" customFormat="1" ht="16.5" customHeight="1">
      <c r="A154" s="35"/>
      <c r="B154" s="36"/>
      <c r="C154" s="219" t="s">
        <v>214</v>
      </c>
      <c r="D154" s="219" t="s">
        <v>154</v>
      </c>
      <c r="E154" s="220" t="s">
        <v>239</v>
      </c>
      <c r="F154" s="221" t="s">
        <v>240</v>
      </c>
      <c r="G154" s="222" t="s">
        <v>195</v>
      </c>
      <c r="H154" s="223">
        <v>1</v>
      </c>
      <c r="I154" s="224"/>
      <c r="J154" s="224"/>
      <c r="K154" s="225">
        <f>ROUND(P154*H154,2)</f>
        <v>0</v>
      </c>
      <c r="L154" s="226"/>
      <c r="M154" s="41"/>
      <c r="N154" s="227" t="s">
        <v>1</v>
      </c>
      <c r="O154" s="228" t="s">
        <v>45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8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5"/>
      <c r="Z154" s="35"/>
      <c r="AA154" s="35"/>
      <c r="AB154" s="35"/>
      <c r="AC154" s="35"/>
      <c r="AD154" s="35"/>
      <c r="AE154" s="35"/>
      <c r="AR154" s="232" t="s">
        <v>196</v>
      </c>
      <c r="AT154" s="232" t="s">
        <v>154</v>
      </c>
      <c r="AU154" s="232" t="s">
        <v>92</v>
      </c>
      <c r="AY154" s="14" t="s">
        <v>150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4" t="s">
        <v>90</v>
      </c>
      <c r="BK154" s="233">
        <f>ROUND(P154*H154,2)</f>
        <v>0</v>
      </c>
      <c r="BL154" s="14" t="s">
        <v>196</v>
      </c>
      <c r="BM154" s="232" t="s">
        <v>241</v>
      </c>
    </row>
    <row r="155" s="12" customFormat="1" ht="22.8" customHeight="1">
      <c r="A155" s="12"/>
      <c r="B155" s="202"/>
      <c r="C155" s="203"/>
      <c r="D155" s="204" t="s">
        <v>81</v>
      </c>
      <c r="E155" s="217" t="s">
        <v>242</v>
      </c>
      <c r="F155" s="217" t="s">
        <v>243</v>
      </c>
      <c r="G155" s="203"/>
      <c r="H155" s="203"/>
      <c r="I155" s="206"/>
      <c r="J155" s="206"/>
      <c r="K155" s="218">
        <f>BK155</f>
        <v>0</v>
      </c>
      <c r="L155" s="203"/>
      <c r="M155" s="208"/>
      <c r="N155" s="209"/>
      <c r="O155" s="210"/>
      <c r="P155" s="210"/>
      <c r="Q155" s="211">
        <f>SUM(Q156:Q195)</f>
        <v>0</v>
      </c>
      <c r="R155" s="211">
        <f>SUM(R156:R195)</f>
        <v>0</v>
      </c>
      <c r="S155" s="210"/>
      <c r="T155" s="212">
        <f>SUM(T156:T195)</f>
        <v>0</v>
      </c>
      <c r="U155" s="210"/>
      <c r="V155" s="212">
        <f>SUM(V156:V195)</f>
        <v>0</v>
      </c>
      <c r="W155" s="210"/>
      <c r="X155" s="213">
        <f>SUM(X156:X195)</f>
        <v>0</v>
      </c>
      <c r="Y155" s="12"/>
      <c r="Z155" s="12"/>
      <c r="AA155" s="12"/>
      <c r="AB155" s="12"/>
      <c r="AC155" s="12"/>
      <c r="AD155" s="12"/>
      <c r="AE155" s="12"/>
      <c r="AR155" s="214" t="s">
        <v>90</v>
      </c>
      <c r="AT155" s="215" t="s">
        <v>81</v>
      </c>
      <c r="AU155" s="215" t="s">
        <v>90</v>
      </c>
      <c r="AY155" s="214" t="s">
        <v>150</v>
      </c>
      <c r="BK155" s="216">
        <f>SUM(BK156:BK195)</f>
        <v>0</v>
      </c>
    </row>
    <row r="156" s="2" customFormat="1" ht="21.75" customHeight="1">
      <c r="A156" s="35"/>
      <c r="B156" s="36"/>
      <c r="C156" s="219" t="s">
        <v>244</v>
      </c>
      <c r="D156" s="219" t="s">
        <v>154</v>
      </c>
      <c r="E156" s="220" t="s">
        <v>245</v>
      </c>
      <c r="F156" s="221" t="s">
        <v>246</v>
      </c>
      <c r="G156" s="222" t="s">
        <v>199</v>
      </c>
      <c r="H156" s="223">
        <v>1</v>
      </c>
      <c r="I156" s="224"/>
      <c r="J156" s="224"/>
      <c r="K156" s="225">
        <f>ROUND(P156*H156,2)</f>
        <v>0</v>
      </c>
      <c r="L156" s="226"/>
      <c r="M156" s="41"/>
      <c r="N156" s="227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196</v>
      </c>
      <c r="AT156" s="232" t="s">
        <v>154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196</v>
      </c>
      <c r="BM156" s="232" t="s">
        <v>247</v>
      </c>
    </row>
    <row r="157" s="2" customFormat="1" ht="16.5" customHeight="1">
      <c r="A157" s="35"/>
      <c r="B157" s="36"/>
      <c r="C157" s="219" t="s">
        <v>218</v>
      </c>
      <c r="D157" s="219" t="s">
        <v>154</v>
      </c>
      <c r="E157" s="220" t="s">
        <v>248</v>
      </c>
      <c r="F157" s="221" t="s">
        <v>249</v>
      </c>
      <c r="G157" s="222" t="s">
        <v>199</v>
      </c>
      <c r="H157" s="223">
        <v>1</v>
      </c>
      <c r="I157" s="224"/>
      <c r="J157" s="224"/>
      <c r="K157" s="225">
        <f>ROUND(P157*H157,2)</f>
        <v>0</v>
      </c>
      <c r="L157" s="226"/>
      <c r="M157" s="41"/>
      <c r="N157" s="227" t="s">
        <v>1</v>
      </c>
      <c r="O157" s="228" t="s">
        <v>45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8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5"/>
      <c r="Z157" s="35"/>
      <c r="AA157" s="35"/>
      <c r="AB157" s="35"/>
      <c r="AC157" s="35"/>
      <c r="AD157" s="35"/>
      <c r="AE157" s="35"/>
      <c r="AR157" s="232" t="s">
        <v>196</v>
      </c>
      <c r="AT157" s="232" t="s">
        <v>154</v>
      </c>
      <c r="AU157" s="232" t="s">
        <v>92</v>
      </c>
      <c r="AY157" s="14" t="s">
        <v>150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4" t="s">
        <v>90</v>
      </c>
      <c r="BK157" s="233">
        <f>ROUND(P157*H157,2)</f>
        <v>0</v>
      </c>
      <c r="BL157" s="14" t="s">
        <v>196</v>
      </c>
      <c r="BM157" s="232" t="s">
        <v>250</v>
      </c>
    </row>
    <row r="158" s="2" customFormat="1" ht="16.5" customHeight="1">
      <c r="A158" s="35"/>
      <c r="B158" s="36"/>
      <c r="C158" s="219" t="s">
        <v>251</v>
      </c>
      <c r="D158" s="219" t="s">
        <v>154</v>
      </c>
      <c r="E158" s="220" t="s">
        <v>252</v>
      </c>
      <c r="F158" s="221" t="s">
        <v>253</v>
      </c>
      <c r="G158" s="222" t="s">
        <v>199</v>
      </c>
      <c r="H158" s="223">
        <v>1</v>
      </c>
      <c r="I158" s="224"/>
      <c r="J158" s="224"/>
      <c r="K158" s="225">
        <f>ROUND(P158*H158,2)</f>
        <v>0</v>
      </c>
      <c r="L158" s="226"/>
      <c r="M158" s="41"/>
      <c r="N158" s="227" t="s">
        <v>1</v>
      </c>
      <c r="O158" s="228" t="s">
        <v>45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8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5"/>
      <c r="Z158" s="35"/>
      <c r="AA158" s="35"/>
      <c r="AB158" s="35"/>
      <c r="AC158" s="35"/>
      <c r="AD158" s="35"/>
      <c r="AE158" s="35"/>
      <c r="AR158" s="232" t="s">
        <v>196</v>
      </c>
      <c r="AT158" s="232" t="s">
        <v>154</v>
      </c>
      <c r="AU158" s="232" t="s">
        <v>92</v>
      </c>
      <c r="AY158" s="14" t="s">
        <v>150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4" t="s">
        <v>90</v>
      </c>
      <c r="BK158" s="233">
        <f>ROUND(P158*H158,2)</f>
        <v>0</v>
      </c>
      <c r="BL158" s="14" t="s">
        <v>196</v>
      </c>
      <c r="BM158" s="232" t="s">
        <v>254</v>
      </c>
    </row>
    <row r="159" s="2" customFormat="1" ht="16.5" customHeight="1">
      <c r="A159" s="35"/>
      <c r="B159" s="36"/>
      <c r="C159" s="219" t="s">
        <v>221</v>
      </c>
      <c r="D159" s="219" t="s">
        <v>154</v>
      </c>
      <c r="E159" s="220" t="s">
        <v>255</v>
      </c>
      <c r="F159" s="221" t="s">
        <v>256</v>
      </c>
      <c r="G159" s="222" t="s">
        <v>199</v>
      </c>
      <c r="H159" s="223">
        <v>1</v>
      </c>
      <c r="I159" s="224"/>
      <c r="J159" s="224"/>
      <c r="K159" s="225">
        <f>ROUND(P159*H159,2)</f>
        <v>0</v>
      </c>
      <c r="L159" s="226"/>
      <c r="M159" s="41"/>
      <c r="N159" s="227" t="s">
        <v>1</v>
      </c>
      <c r="O159" s="228" t="s">
        <v>45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8"/>
      <c r="T159" s="230">
        <f>S159*H159</f>
        <v>0</v>
      </c>
      <c r="U159" s="230">
        <v>0</v>
      </c>
      <c r="V159" s="230">
        <f>U159*H159</f>
        <v>0</v>
      </c>
      <c r="W159" s="230">
        <v>0</v>
      </c>
      <c r="X159" s="231">
        <f>W159*H159</f>
        <v>0</v>
      </c>
      <c r="Y159" s="35"/>
      <c r="Z159" s="35"/>
      <c r="AA159" s="35"/>
      <c r="AB159" s="35"/>
      <c r="AC159" s="35"/>
      <c r="AD159" s="35"/>
      <c r="AE159" s="35"/>
      <c r="AR159" s="232" t="s">
        <v>196</v>
      </c>
      <c r="AT159" s="232" t="s">
        <v>154</v>
      </c>
      <c r="AU159" s="232" t="s">
        <v>92</v>
      </c>
      <c r="AY159" s="14" t="s">
        <v>150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4" t="s">
        <v>90</v>
      </c>
      <c r="BK159" s="233">
        <f>ROUND(P159*H159,2)</f>
        <v>0</v>
      </c>
      <c r="BL159" s="14" t="s">
        <v>196</v>
      </c>
      <c r="BM159" s="232" t="s">
        <v>257</v>
      </c>
    </row>
    <row r="160" s="2" customFormat="1" ht="16.5" customHeight="1">
      <c r="A160" s="35"/>
      <c r="B160" s="36"/>
      <c r="C160" s="219" t="s">
        <v>8</v>
      </c>
      <c r="D160" s="219" t="s">
        <v>154</v>
      </c>
      <c r="E160" s="220" t="s">
        <v>258</v>
      </c>
      <c r="F160" s="221" t="s">
        <v>259</v>
      </c>
      <c r="G160" s="222" t="s">
        <v>199</v>
      </c>
      <c r="H160" s="223">
        <v>1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196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196</v>
      </c>
      <c r="BM160" s="232" t="s">
        <v>260</v>
      </c>
    </row>
    <row r="161" s="2" customFormat="1" ht="16.5" customHeight="1">
      <c r="A161" s="35"/>
      <c r="B161" s="36"/>
      <c r="C161" s="219" t="s">
        <v>225</v>
      </c>
      <c r="D161" s="219" t="s">
        <v>154</v>
      </c>
      <c r="E161" s="220" t="s">
        <v>261</v>
      </c>
      <c r="F161" s="221" t="s">
        <v>259</v>
      </c>
      <c r="G161" s="222" t="s">
        <v>199</v>
      </c>
      <c r="H161" s="223">
        <v>1</v>
      </c>
      <c r="I161" s="224"/>
      <c r="J161" s="224"/>
      <c r="K161" s="225">
        <f>ROUND(P161*H161,2)</f>
        <v>0</v>
      </c>
      <c r="L161" s="226"/>
      <c r="M161" s="41"/>
      <c r="N161" s="227" t="s">
        <v>1</v>
      </c>
      <c r="O161" s="228" t="s">
        <v>45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8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5"/>
      <c r="Z161" s="35"/>
      <c r="AA161" s="35"/>
      <c r="AB161" s="35"/>
      <c r="AC161" s="35"/>
      <c r="AD161" s="35"/>
      <c r="AE161" s="35"/>
      <c r="AR161" s="232" t="s">
        <v>196</v>
      </c>
      <c r="AT161" s="232" t="s">
        <v>154</v>
      </c>
      <c r="AU161" s="232" t="s">
        <v>92</v>
      </c>
      <c r="AY161" s="14" t="s">
        <v>150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4" t="s">
        <v>90</v>
      </c>
      <c r="BK161" s="233">
        <f>ROUND(P161*H161,2)</f>
        <v>0</v>
      </c>
      <c r="BL161" s="14" t="s">
        <v>196</v>
      </c>
      <c r="BM161" s="232" t="s">
        <v>262</v>
      </c>
    </row>
    <row r="162" s="2" customFormat="1" ht="16.5" customHeight="1">
      <c r="A162" s="35"/>
      <c r="B162" s="36"/>
      <c r="C162" s="219" t="s">
        <v>263</v>
      </c>
      <c r="D162" s="219" t="s">
        <v>154</v>
      </c>
      <c r="E162" s="220" t="s">
        <v>264</v>
      </c>
      <c r="F162" s="221" t="s">
        <v>265</v>
      </c>
      <c r="G162" s="222" t="s">
        <v>199</v>
      </c>
      <c r="H162" s="223">
        <v>1</v>
      </c>
      <c r="I162" s="224"/>
      <c r="J162" s="224"/>
      <c r="K162" s="225">
        <f>ROUND(P162*H162,2)</f>
        <v>0</v>
      </c>
      <c r="L162" s="226"/>
      <c r="M162" s="41"/>
      <c r="N162" s="227" t="s">
        <v>1</v>
      </c>
      <c r="O162" s="228" t="s">
        <v>45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8"/>
      <c r="T162" s="230">
        <f>S162*H162</f>
        <v>0</v>
      </c>
      <c r="U162" s="230">
        <v>0</v>
      </c>
      <c r="V162" s="230">
        <f>U162*H162</f>
        <v>0</v>
      </c>
      <c r="W162" s="230">
        <v>0</v>
      </c>
      <c r="X162" s="231">
        <f>W162*H162</f>
        <v>0</v>
      </c>
      <c r="Y162" s="35"/>
      <c r="Z162" s="35"/>
      <c r="AA162" s="35"/>
      <c r="AB162" s="35"/>
      <c r="AC162" s="35"/>
      <c r="AD162" s="35"/>
      <c r="AE162" s="35"/>
      <c r="AR162" s="232" t="s">
        <v>196</v>
      </c>
      <c r="AT162" s="232" t="s">
        <v>154</v>
      </c>
      <c r="AU162" s="232" t="s">
        <v>92</v>
      </c>
      <c r="AY162" s="14" t="s">
        <v>150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4" t="s">
        <v>90</v>
      </c>
      <c r="BK162" s="233">
        <f>ROUND(P162*H162,2)</f>
        <v>0</v>
      </c>
      <c r="BL162" s="14" t="s">
        <v>196</v>
      </c>
      <c r="BM162" s="232" t="s">
        <v>266</v>
      </c>
    </row>
    <row r="163" s="2" customFormat="1" ht="16.5" customHeight="1">
      <c r="A163" s="35"/>
      <c r="B163" s="36"/>
      <c r="C163" s="219" t="s">
        <v>228</v>
      </c>
      <c r="D163" s="219" t="s">
        <v>154</v>
      </c>
      <c r="E163" s="220" t="s">
        <v>267</v>
      </c>
      <c r="F163" s="221" t="s">
        <v>265</v>
      </c>
      <c r="G163" s="222" t="s">
        <v>199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27" t="s">
        <v>1</v>
      </c>
      <c r="O163" s="228" t="s">
        <v>45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8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268</v>
      </c>
    </row>
    <row r="164" s="2" customFormat="1" ht="16.5" customHeight="1">
      <c r="A164" s="35"/>
      <c r="B164" s="36"/>
      <c r="C164" s="219" t="s">
        <v>269</v>
      </c>
      <c r="D164" s="219" t="s">
        <v>154</v>
      </c>
      <c r="E164" s="220" t="s">
        <v>270</v>
      </c>
      <c r="F164" s="221" t="s">
        <v>271</v>
      </c>
      <c r="G164" s="222" t="s">
        <v>199</v>
      </c>
      <c r="H164" s="223">
        <v>1</v>
      </c>
      <c r="I164" s="224"/>
      <c r="J164" s="224"/>
      <c r="K164" s="225">
        <f>ROUND(P164*H164,2)</f>
        <v>0</v>
      </c>
      <c r="L164" s="226"/>
      <c r="M164" s="41"/>
      <c r="N164" s="227" t="s">
        <v>1</v>
      </c>
      <c r="O164" s="228" t="s">
        <v>45</v>
      </c>
      <c r="P164" s="229">
        <f>I164+J164</f>
        <v>0</v>
      </c>
      <c r="Q164" s="229">
        <f>ROUND(I164*H164,2)</f>
        <v>0</v>
      </c>
      <c r="R164" s="229">
        <f>ROUND(J164*H164,2)</f>
        <v>0</v>
      </c>
      <c r="S164" s="88"/>
      <c r="T164" s="230">
        <f>S164*H164</f>
        <v>0</v>
      </c>
      <c r="U164" s="230">
        <v>0</v>
      </c>
      <c r="V164" s="230">
        <f>U164*H164</f>
        <v>0</v>
      </c>
      <c r="W164" s="230">
        <v>0</v>
      </c>
      <c r="X164" s="231">
        <f>W164*H164</f>
        <v>0</v>
      </c>
      <c r="Y164" s="35"/>
      <c r="Z164" s="35"/>
      <c r="AA164" s="35"/>
      <c r="AB164" s="35"/>
      <c r="AC164" s="35"/>
      <c r="AD164" s="35"/>
      <c r="AE164" s="35"/>
      <c r="AR164" s="232" t="s">
        <v>196</v>
      </c>
      <c r="AT164" s="232" t="s">
        <v>154</v>
      </c>
      <c r="AU164" s="232" t="s">
        <v>92</v>
      </c>
      <c r="AY164" s="14" t="s">
        <v>150</v>
      </c>
      <c r="BE164" s="233">
        <f>IF(O164="základní",K164,0)</f>
        <v>0</v>
      </c>
      <c r="BF164" s="233">
        <f>IF(O164="snížená",K164,0)</f>
        <v>0</v>
      </c>
      <c r="BG164" s="233">
        <f>IF(O164="zákl. přenesená",K164,0)</f>
        <v>0</v>
      </c>
      <c r="BH164" s="233">
        <f>IF(O164="sníž. přenesená",K164,0)</f>
        <v>0</v>
      </c>
      <c r="BI164" s="233">
        <f>IF(O164="nulová",K164,0)</f>
        <v>0</v>
      </c>
      <c r="BJ164" s="14" t="s">
        <v>90</v>
      </c>
      <c r="BK164" s="233">
        <f>ROUND(P164*H164,2)</f>
        <v>0</v>
      </c>
      <c r="BL164" s="14" t="s">
        <v>196</v>
      </c>
      <c r="BM164" s="232" t="s">
        <v>272</v>
      </c>
    </row>
    <row r="165" s="2" customFormat="1" ht="16.5" customHeight="1">
      <c r="A165" s="35"/>
      <c r="B165" s="36"/>
      <c r="C165" s="219" t="s">
        <v>232</v>
      </c>
      <c r="D165" s="219" t="s">
        <v>154</v>
      </c>
      <c r="E165" s="220" t="s">
        <v>273</v>
      </c>
      <c r="F165" s="221" t="s">
        <v>274</v>
      </c>
      <c r="G165" s="222" t="s">
        <v>199</v>
      </c>
      <c r="H165" s="223">
        <v>1</v>
      </c>
      <c r="I165" s="224"/>
      <c r="J165" s="224"/>
      <c r="K165" s="225">
        <f>ROUND(P165*H165,2)</f>
        <v>0</v>
      </c>
      <c r="L165" s="226"/>
      <c r="M165" s="41"/>
      <c r="N165" s="227" t="s">
        <v>1</v>
      </c>
      <c r="O165" s="228" t="s">
        <v>45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8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5"/>
      <c r="Z165" s="35"/>
      <c r="AA165" s="35"/>
      <c r="AB165" s="35"/>
      <c r="AC165" s="35"/>
      <c r="AD165" s="35"/>
      <c r="AE165" s="35"/>
      <c r="AR165" s="232" t="s">
        <v>196</v>
      </c>
      <c r="AT165" s="232" t="s">
        <v>154</v>
      </c>
      <c r="AU165" s="232" t="s">
        <v>92</v>
      </c>
      <c r="AY165" s="14" t="s">
        <v>150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4" t="s">
        <v>90</v>
      </c>
      <c r="BK165" s="233">
        <f>ROUND(P165*H165,2)</f>
        <v>0</v>
      </c>
      <c r="BL165" s="14" t="s">
        <v>196</v>
      </c>
      <c r="BM165" s="232" t="s">
        <v>275</v>
      </c>
    </row>
    <row r="166" s="2" customFormat="1" ht="16.5" customHeight="1">
      <c r="A166" s="35"/>
      <c r="B166" s="36"/>
      <c r="C166" s="219" t="s">
        <v>276</v>
      </c>
      <c r="D166" s="219" t="s">
        <v>154</v>
      </c>
      <c r="E166" s="220" t="s">
        <v>277</v>
      </c>
      <c r="F166" s="221" t="s">
        <v>274</v>
      </c>
      <c r="G166" s="222" t="s">
        <v>199</v>
      </c>
      <c r="H166" s="223">
        <v>1</v>
      </c>
      <c r="I166" s="224"/>
      <c r="J166" s="224"/>
      <c r="K166" s="225">
        <f>ROUND(P166*H166,2)</f>
        <v>0</v>
      </c>
      <c r="L166" s="226"/>
      <c r="M166" s="41"/>
      <c r="N166" s="227" t="s">
        <v>1</v>
      </c>
      <c r="O166" s="228" t="s">
        <v>45</v>
      </c>
      <c r="P166" s="229">
        <f>I166+J166</f>
        <v>0</v>
      </c>
      <c r="Q166" s="229">
        <f>ROUND(I166*H166,2)</f>
        <v>0</v>
      </c>
      <c r="R166" s="229">
        <f>ROUND(J166*H166,2)</f>
        <v>0</v>
      </c>
      <c r="S166" s="88"/>
      <c r="T166" s="230">
        <f>S166*H166</f>
        <v>0</v>
      </c>
      <c r="U166" s="230">
        <v>0</v>
      </c>
      <c r="V166" s="230">
        <f>U166*H166</f>
        <v>0</v>
      </c>
      <c r="W166" s="230">
        <v>0</v>
      </c>
      <c r="X166" s="231">
        <f>W166*H166</f>
        <v>0</v>
      </c>
      <c r="Y166" s="35"/>
      <c r="Z166" s="35"/>
      <c r="AA166" s="35"/>
      <c r="AB166" s="35"/>
      <c r="AC166" s="35"/>
      <c r="AD166" s="35"/>
      <c r="AE166" s="35"/>
      <c r="AR166" s="232" t="s">
        <v>196</v>
      </c>
      <c r="AT166" s="232" t="s">
        <v>154</v>
      </c>
      <c r="AU166" s="232" t="s">
        <v>92</v>
      </c>
      <c r="AY166" s="14" t="s">
        <v>150</v>
      </c>
      <c r="BE166" s="233">
        <f>IF(O166="základní",K166,0)</f>
        <v>0</v>
      </c>
      <c r="BF166" s="233">
        <f>IF(O166="snížená",K166,0)</f>
        <v>0</v>
      </c>
      <c r="BG166" s="233">
        <f>IF(O166="zákl. přenesená",K166,0)</f>
        <v>0</v>
      </c>
      <c r="BH166" s="233">
        <f>IF(O166="sníž. přenesená",K166,0)</f>
        <v>0</v>
      </c>
      <c r="BI166" s="233">
        <f>IF(O166="nulová",K166,0)</f>
        <v>0</v>
      </c>
      <c r="BJ166" s="14" t="s">
        <v>90</v>
      </c>
      <c r="BK166" s="233">
        <f>ROUND(P166*H166,2)</f>
        <v>0</v>
      </c>
      <c r="BL166" s="14" t="s">
        <v>196</v>
      </c>
      <c r="BM166" s="232" t="s">
        <v>278</v>
      </c>
    </row>
    <row r="167" s="2" customFormat="1" ht="16.5" customHeight="1">
      <c r="A167" s="35"/>
      <c r="B167" s="36"/>
      <c r="C167" s="219" t="s">
        <v>234</v>
      </c>
      <c r="D167" s="219" t="s">
        <v>154</v>
      </c>
      <c r="E167" s="220" t="s">
        <v>279</v>
      </c>
      <c r="F167" s="221" t="s">
        <v>274</v>
      </c>
      <c r="G167" s="222" t="s">
        <v>199</v>
      </c>
      <c r="H167" s="223">
        <v>1</v>
      </c>
      <c r="I167" s="224"/>
      <c r="J167" s="224"/>
      <c r="K167" s="225">
        <f>ROUND(P167*H167,2)</f>
        <v>0</v>
      </c>
      <c r="L167" s="226"/>
      <c r="M167" s="41"/>
      <c r="N167" s="227" t="s">
        <v>1</v>
      </c>
      <c r="O167" s="228" t="s">
        <v>45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8"/>
      <c r="T167" s="230">
        <f>S167*H167</f>
        <v>0</v>
      </c>
      <c r="U167" s="230">
        <v>0</v>
      </c>
      <c r="V167" s="230">
        <f>U167*H167</f>
        <v>0</v>
      </c>
      <c r="W167" s="230">
        <v>0</v>
      </c>
      <c r="X167" s="231">
        <f>W167*H167</f>
        <v>0</v>
      </c>
      <c r="Y167" s="35"/>
      <c r="Z167" s="35"/>
      <c r="AA167" s="35"/>
      <c r="AB167" s="35"/>
      <c r="AC167" s="35"/>
      <c r="AD167" s="35"/>
      <c r="AE167" s="35"/>
      <c r="AR167" s="232" t="s">
        <v>196</v>
      </c>
      <c r="AT167" s="232" t="s">
        <v>154</v>
      </c>
      <c r="AU167" s="232" t="s">
        <v>92</v>
      </c>
      <c r="AY167" s="14" t="s">
        <v>150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4" t="s">
        <v>90</v>
      </c>
      <c r="BK167" s="233">
        <f>ROUND(P167*H167,2)</f>
        <v>0</v>
      </c>
      <c r="BL167" s="14" t="s">
        <v>196</v>
      </c>
      <c r="BM167" s="232" t="s">
        <v>280</v>
      </c>
    </row>
    <row r="168" s="2" customFormat="1" ht="16.5" customHeight="1">
      <c r="A168" s="35"/>
      <c r="B168" s="36"/>
      <c r="C168" s="219" t="s">
        <v>281</v>
      </c>
      <c r="D168" s="219" t="s">
        <v>154</v>
      </c>
      <c r="E168" s="220" t="s">
        <v>282</v>
      </c>
      <c r="F168" s="221" t="s">
        <v>274</v>
      </c>
      <c r="G168" s="222" t="s">
        <v>199</v>
      </c>
      <c r="H168" s="223">
        <v>1</v>
      </c>
      <c r="I168" s="224"/>
      <c r="J168" s="224"/>
      <c r="K168" s="225">
        <f>ROUND(P168*H168,2)</f>
        <v>0</v>
      </c>
      <c r="L168" s="226"/>
      <c r="M168" s="41"/>
      <c r="N168" s="227" t="s">
        <v>1</v>
      </c>
      <c r="O168" s="228" t="s">
        <v>45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8"/>
      <c r="T168" s="230">
        <f>S168*H168</f>
        <v>0</v>
      </c>
      <c r="U168" s="230">
        <v>0</v>
      </c>
      <c r="V168" s="230">
        <f>U168*H168</f>
        <v>0</v>
      </c>
      <c r="W168" s="230">
        <v>0</v>
      </c>
      <c r="X168" s="231">
        <f>W168*H168</f>
        <v>0</v>
      </c>
      <c r="Y168" s="35"/>
      <c r="Z168" s="35"/>
      <c r="AA168" s="35"/>
      <c r="AB168" s="35"/>
      <c r="AC168" s="35"/>
      <c r="AD168" s="35"/>
      <c r="AE168" s="35"/>
      <c r="AR168" s="232" t="s">
        <v>196</v>
      </c>
      <c r="AT168" s="232" t="s">
        <v>154</v>
      </c>
      <c r="AU168" s="232" t="s">
        <v>92</v>
      </c>
      <c r="AY168" s="14" t="s">
        <v>150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4" t="s">
        <v>90</v>
      </c>
      <c r="BK168" s="233">
        <f>ROUND(P168*H168,2)</f>
        <v>0</v>
      </c>
      <c r="BL168" s="14" t="s">
        <v>196</v>
      </c>
      <c r="BM168" s="232" t="s">
        <v>283</v>
      </c>
    </row>
    <row r="169" s="2" customFormat="1" ht="16.5" customHeight="1">
      <c r="A169" s="35"/>
      <c r="B169" s="36"/>
      <c r="C169" s="219" t="s">
        <v>238</v>
      </c>
      <c r="D169" s="219" t="s">
        <v>154</v>
      </c>
      <c r="E169" s="220" t="s">
        <v>284</v>
      </c>
      <c r="F169" s="221" t="s">
        <v>274</v>
      </c>
      <c r="G169" s="222" t="s">
        <v>199</v>
      </c>
      <c r="H169" s="223">
        <v>1</v>
      </c>
      <c r="I169" s="224"/>
      <c r="J169" s="224"/>
      <c r="K169" s="225">
        <f>ROUND(P169*H169,2)</f>
        <v>0</v>
      </c>
      <c r="L169" s="226"/>
      <c r="M169" s="41"/>
      <c r="N169" s="227" t="s">
        <v>1</v>
      </c>
      <c r="O169" s="228" t="s">
        <v>45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8"/>
      <c r="T169" s="230">
        <f>S169*H169</f>
        <v>0</v>
      </c>
      <c r="U169" s="230">
        <v>0</v>
      </c>
      <c r="V169" s="230">
        <f>U169*H169</f>
        <v>0</v>
      </c>
      <c r="W169" s="230">
        <v>0</v>
      </c>
      <c r="X169" s="231">
        <f>W169*H169</f>
        <v>0</v>
      </c>
      <c r="Y169" s="35"/>
      <c r="Z169" s="35"/>
      <c r="AA169" s="35"/>
      <c r="AB169" s="35"/>
      <c r="AC169" s="35"/>
      <c r="AD169" s="35"/>
      <c r="AE169" s="35"/>
      <c r="AR169" s="232" t="s">
        <v>196</v>
      </c>
      <c r="AT169" s="232" t="s">
        <v>154</v>
      </c>
      <c r="AU169" s="232" t="s">
        <v>92</v>
      </c>
      <c r="AY169" s="14" t="s">
        <v>150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4" t="s">
        <v>90</v>
      </c>
      <c r="BK169" s="233">
        <f>ROUND(P169*H169,2)</f>
        <v>0</v>
      </c>
      <c r="BL169" s="14" t="s">
        <v>196</v>
      </c>
      <c r="BM169" s="232" t="s">
        <v>285</v>
      </c>
    </row>
    <row r="170" s="2" customFormat="1" ht="16.5" customHeight="1">
      <c r="A170" s="35"/>
      <c r="B170" s="36"/>
      <c r="C170" s="219" t="s">
        <v>286</v>
      </c>
      <c r="D170" s="219" t="s">
        <v>154</v>
      </c>
      <c r="E170" s="220" t="s">
        <v>287</v>
      </c>
      <c r="F170" s="221" t="s">
        <v>274</v>
      </c>
      <c r="G170" s="222" t="s">
        <v>199</v>
      </c>
      <c r="H170" s="223">
        <v>1</v>
      </c>
      <c r="I170" s="224"/>
      <c r="J170" s="224"/>
      <c r="K170" s="225">
        <f>ROUND(P170*H170,2)</f>
        <v>0</v>
      </c>
      <c r="L170" s="226"/>
      <c r="M170" s="41"/>
      <c r="N170" s="227" t="s">
        <v>1</v>
      </c>
      <c r="O170" s="228" t="s">
        <v>45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8"/>
      <c r="T170" s="230">
        <f>S170*H170</f>
        <v>0</v>
      </c>
      <c r="U170" s="230">
        <v>0</v>
      </c>
      <c r="V170" s="230">
        <f>U170*H170</f>
        <v>0</v>
      </c>
      <c r="W170" s="230">
        <v>0</v>
      </c>
      <c r="X170" s="231">
        <f>W170*H170</f>
        <v>0</v>
      </c>
      <c r="Y170" s="35"/>
      <c r="Z170" s="35"/>
      <c r="AA170" s="35"/>
      <c r="AB170" s="35"/>
      <c r="AC170" s="35"/>
      <c r="AD170" s="35"/>
      <c r="AE170" s="35"/>
      <c r="AR170" s="232" t="s">
        <v>196</v>
      </c>
      <c r="AT170" s="232" t="s">
        <v>154</v>
      </c>
      <c r="AU170" s="232" t="s">
        <v>92</v>
      </c>
      <c r="AY170" s="14" t="s">
        <v>150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4" t="s">
        <v>90</v>
      </c>
      <c r="BK170" s="233">
        <f>ROUND(P170*H170,2)</f>
        <v>0</v>
      </c>
      <c r="BL170" s="14" t="s">
        <v>196</v>
      </c>
      <c r="BM170" s="232" t="s">
        <v>288</v>
      </c>
    </row>
    <row r="171" s="2" customFormat="1" ht="16.5" customHeight="1">
      <c r="A171" s="35"/>
      <c r="B171" s="36"/>
      <c r="C171" s="219" t="s">
        <v>241</v>
      </c>
      <c r="D171" s="219" t="s">
        <v>154</v>
      </c>
      <c r="E171" s="220" t="s">
        <v>289</v>
      </c>
      <c r="F171" s="221" t="s">
        <v>274</v>
      </c>
      <c r="G171" s="222" t="s">
        <v>199</v>
      </c>
      <c r="H171" s="223">
        <v>1</v>
      </c>
      <c r="I171" s="224"/>
      <c r="J171" s="224"/>
      <c r="K171" s="225">
        <f>ROUND(P171*H171,2)</f>
        <v>0</v>
      </c>
      <c r="L171" s="226"/>
      <c r="M171" s="41"/>
      <c r="N171" s="227" t="s">
        <v>1</v>
      </c>
      <c r="O171" s="228" t="s">
        <v>45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8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5"/>
      <c r="Z171" s="35"/>
      <c r="AA171" s="35"/>
      <c r="AB171" s="35"/>
      <c r="AC171" s="35"/>
      <c r="AD171" s="35"/>
      <c r="AE171" s="35"/>
      <c r="AR171" s="232" t="s">
        <v>196</v>
      </c>
      <c r="AT171" s="232" t="s">
        <v>154</v>
      </c>
      <c r="AU171" s="232" t="s">
        <v>92</v>
      </c>
      <c r="AY171" s="14" t="s">
        <v>150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4" t="s">
        <v>90</v>
      </c>
      <c r="BK171" s="233">
        <f>ROUND(P171*H171,2)</f>
        <v>0</v>
      </c>
      <c r="BL171" s="14" t="s">
        <v>196</v>
      </c>
      <c r="BM171" s="232" t="s">
        <v>290</v>
      </c>
    </row>
    <row r="172" s="2" customFormat="1" ht="16.5" customHeight="1">
      <c r="A172" s="35"/>
      <c r="B172" s="36"/>
      <c r="C172" s="219" t="s">
        <v>291</v>
      </c>
      <c r="D172" s="219" t="s">
        <v>154</v>
      </c>
      <c r="E172" s="220" t="s">
        <v>292</v>
      </c>
      <c r="F172" s="221" t="s">
        <v>274</v>
      </c>
      <c r="G172" s="222" t="s">
        <v>199</v>
      </c>
      <c r="H172" s="223">
        <v>1</v>
      </c>
      <c r="I172" s="224"/>
      <c r="J172" s="224"/>
      <c r="K172" s="225">
        <f>ROUND(P172*H172,2)</f>
        <v>0</v>
      </c>
      <c r="L172" s="226"/>
      <c r="M172" s="41"/>
      <c r="N172" s="227" t="s">
        <v>1</v>
      </c>
      <c r="O172" s="228" t="s">
        <v>45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8"/>
      <c r="T172" s="230">
        <f>S172*H172</f>
        <v>0</v>
      </c>
      <c r="U172" s="230">
        <v>0</v>
      </c>
      <c r="V172" s="230">
        <f>U172*H172</f>
        <v>0</v>
      </c>
      <c r="W172" s="230">
        <v>0</v>
      </c>
      <c r="X172" s="231">
        <f>W172*H172</f>
        <v>0</v>
      </c>
      <c r="Y172" s="35"/>
      <c r="Z172" s="35"/>
      <c r="AA172" s="35"/>
      <c r="AB172" s="35"/>
      <c r="AC172" s="35"/>
      <c r="AD172" s="35"/>
      <c r="AE172" s="35"/>
      <c r="AR172" s="232" t="s">
        <v>196</v>
      </c>
      <c r="AT172" s="232" t="s">
        <v>154</v>
      </c>
      <c r="AU172" s="232" t="s">
        <v>92</v>
      </c>
      <c r="AY172" s="14" t="s">
        <v>150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4" t="s">
        <v>90</v>
      </c>
      <c r="BK172" s="233">
        <f>ROUND(P172*H172,2)</f>
        <v>0</v>
      </c>
      <c r="BL172" s="14" t="s">
        <v>196</v>
      </c>
      <c r="BM172" s="232" t="s">
        <v>293</v>
      </c>
    </row>
    <row r="173" s="2" customFormat="1" ht="16.5" customHeight="1">
      <c r="A173" s="35"/>
      <c r="B173" s="36"/>
      <c r="C173" s="219" t="s">
        <v>247</v>
      </c>
      <c r="D173" s="219" t="s">
        <v>154</v>
      </c>
      <c r="E173" s="220" t="s">
        <v>294</v>
      </c>
      <c r="F173" s="221" t="s">
        <v>274</v>
      </c>
      <c r="G173" s="222" t="s">
        <v>199</v>
      </c>
      <c r="H173" s="223">
        <v>1</v>
      </c>
      <c r="I173" s="224"/>
      <c r="J173" s="224"/>
      <c r="K173" s="225">
        <f>ROUND(P173*H173,2)</f>
        <v>0</v>
      </c>
      <c r="L173" s="226"/>
      <c r="M173" s="41"/>
      <c r="N173" s="227" t="s">
        <v>1</v>
      </c>
      <c r="O173" s="228" t="s">
        <v>45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8"/>
      <c r="T173" s="230">
        <f>S173*H173</f>
        <v>0</v>
      </c>
      <c r="U173" s="230">
        <v>0</v>
      </c>
      <c r="V173" s="230">
        <f>U173*H173</f>
        <v>0</v>
      </c>
      <c r="W173" s="230">
        <v>0</v>
      </c>
      <c r="X173" s="231">
        <f>W173*H173</f>
        <v>0</v>
      </c>
      <c r="Y173" s="35"/>
      <c r="Z173" s="35"/>
      <c r="AA173" s="35"/>
      <c r="AB173" s="35"/>
      <c r="AC173" s="35"/>
      <c r="AD173" s="35"/>
      <c r="AE173" s="35"/>
      <c r="AR173" s="232" t="s">
        <v>196</v>
      </c>
      <c r="AT173" s="232" t="s">
        <v>154</v>
      </c>
      <c r="AU173" s="232" t="s">
        <v>92</v>
      </c>
      <c r="AY173" s="14" t="s">
        <v>150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4" t="s">
        <v>90</v>
      </c>
      <c r="BK173" s="233">
        <f>ROUND(P173*H173,2)</f>
        <v>0</v>
      </c>
      <c r="BL173" s="14" t="s">
        <v>196</v>
      </c>
      <c r="BM173" s="232" t="s">
        <v>295</v>
      </c>
    </row>
    <row r="174" s="2" customFormat="1" ht="16.5" customHeight="1">
      <c r="A174" s="35"/>
      <c r="B174" s="36"/>
      <c r="C174" s="219" t="s">
        <v>296</v>
      </c>
      <c r="D174" s="219" t="s">
        <v>154</v>
      </c>
      <c r="E174" s="220" t="s">
        <v>297</v>
      </c>
      <c r="F174" s="221" t="s">
        <v>274</v>
      </c>
      <c r="G174" s="222" t="s">
        <v>199</v>
      </c>
      <c r="H174" s="223">
        <v>1</v>
      </c>
      <c r="I174" s="224"/>
      <c r="J174" s="224"/>
      <c r="K174" s="225">
        <f>ROUND(P174*H174,2)</f>
        <v>0</v>
      </c>
      <c r="L174" s="226"/>
      <c r="M174" s="41"/>
      <c r="N174" s="227" t="s">
        <v>1</v>
      </c>
      <c r="O174" s="228" t="s">
        <v>45</v>
      </c>
      <c r="P174" s="229">
        <f>I174+J174</f>
        <v>0</v>
      </c>
      <c r="Q174" s="229">
        <f>ROUND(I174*H174,2)</f>
        <v>0</v>
      </c>
      <c r="R174" s="229">
        <f>ROUND(J174*H174,2)</f>
        <v>0</v>
      </c>
      <c r="S174" s="88"/>
      <c r="T174" s="230">
        <f>S174*H174</f>
        <v>0</v>
      </c>
      <c r="U174" s="230">
        <v>0</v>
      </c>
      <c r="V174" s="230">
        <f>U174*H174</f>
        <v>0</v>
      </c>
      <c r="W174" s="230">
        <v>0</v>
      </c>
      <c r="X174" s="231">
        <f>W174*H174</f>
        <v>0</v>
      </c>
      <c r="Y174" s="35"/>
      <c r="Z174" s="35"/>
      <c r="AA174" s="35"/>
      <c r="AB174" s="35"/>
      <c r="AC174" s="35"/>
      <c r="AD174" s="35"/>
      <c r="AE174" s="35"/>
      <c r="AR174" s="232" t="s">
        <v>196</v>
      </c>
      <c r="AT174" s="232" t="s">
        <v>154</v>
      </c>
      <c r="AU174" s="232" t="s">
        <v>92</v>
      </c>
      <c r="AY174" s="14" t="s">
        <v>150</v>
      </c>
      <c r="BE174" s="233">
        <f>IF(O174="základní",K174,0)</f>
        <v>0</v>
      </c>
      <c r="BF174" s="233">
        <f>IF(O174="snížená",K174,0)</f>
        <v>0</v>
      </c>
      <c r="BG174" s="233">
        <f>IF(O174="zákl. přenesená",K174,0)</f>
        <v>0</v>
      </c>
      <c r="BH174" s="233">
        <f>IF(O174="sníž. přenesená",K174,0)</f>
        <v>0</v>
      </c>
      <c r="BI174" s="233">
        <f>IF(O174="nulová",K174,0)</f>
        <v>0</v>
      </c>
      <c r="BJ174" s="14" t="s">
        <v>90</v>
      </c>
      <c r="BK174" s="233">
        <f>ROUND(P174*H174,2)</f>
        <v>0</v>
      </c>
      <c r="BL174" s="14" t="s">
        <v>196</v>
      </c>
      <c r="BM174" s="232" t="s">
        <v>298</v>
      </c>
    </row>
    <row r="175" s="2" customFormat="1" ht="16.5" customHeight="1">
      <c r="A175" s="35"/>
      <c r="B175" s="36"/>
      <c r="C175" s="219" t="s">
        <v>250</v>
      </c>
      <c r="D175" s="219" t="s">
        <v>154</v>
      </c>
      <c r="E175" s="220" t="s">
        <v>299</v>
      </c>
      <c r="F175" s="221" t="s">
        <v>300</v>
      </c>
      <c r="G175" s="222" t="s">
        <v>199</v>
      </c>
      <c r="H175" s="223">
        <v>1</v>
      </c>
      <c r="I175" s="224"/>
      <c r="J175" s="224"/>
      <c r="K175" s="225">
        <f>ROUND(P175*H175,2)</f>
        <v>0</v>
      </c>
      <c r="L175" s="226"/>
      <c r="M175" s="41"/>
      <c r="N175" s="227" t="s">
        <v>1</v>
      </c>
      <c r="O175" s="228" t="s">
        <v>45</v>
      </c>
      <c r="P175" s="229">
        <f>I175+J175</f>
        <v>0</v>
      </c>
      <c r="Q175" s="229">
        <f>ROUND(I175*H175,2)</f>
        <v>0</v>
      </c>
      <c r="R175" s="229">
        <f>ROUND(J175*H175,2)</f>
        <v>0</v>
      </c>
      <c r="S175" s="88"/>
      <c r="T175" s="230">
        <f>S175*H175</f>
        <v>0</v>
      </c>
      <c r="U175" s="230">
        <v>0</v>
      </c>
      <c r="V175" s="230">
        <f>U175*H175</f>
        <v>0</v>
      </c>
      <c r="W175" s="230">
        <v>0</v>
      </c>
      <c r="X175" s="231">
        <f>W175*H175</f>
        <v>0</v>
      </c>
      <c r="Y175" s="35"/>
      <c r="Z175" s="35"/>
      <c r="AA175" s="35"/>
      <c r="AB175" s="35"/>
      <c r="AC175" s="35"/>
      <c r="AD175" s="35"/>
      <c r="AE175" s="35"/>
      <c r="AR175" s="232" t="s">
        <v>196</v>
      </c>
      <c r="AT175" s="232" t="s">
        <v>154</v>
      </c>
      <c r="AU175" s="232" t="s">
        <v>92</v>
      </c>
      <c r="AY175" s="14" t="s">
        <v>150</v>
      </c>
      <c r="BE175" s="233">
        <f>IF(O175="základní",K175,0)</f>
        <v>0</v>
      </c>
      <c r="BF175" s="233">
        <f>IF(O175="snížená",K175,0)</f>
        <v>0</v>
      </c>
      <c r="BG175" s="233">
        <f>IF(O175="zákl. přenesená",K175,0)</f>
        <v>0</v>
      </c>
      <c r="BH175" s="233">
        <f>IF(O175="sníž. přenesená",K175,0)</f>
        <v>0</v>
      </c>
      <c r="BI175" s="233">
        <f>IF(O175="nulová",K175,0)</f>
        <v>0</v>
      </c>
      <c r="BJ175" s="14" t="s">
        <v>90</v>
      </c>
      <c r="BK175" s="233">
        <f>ROUND(P175*H175,2)</f>
        <v>0</v>
      </c>
      <c r="BL175" s="14" t="s">
        <v>196</v>
      </c>
      <c r="BM175" s="232" t="s">
        <v>301</v>
      </c>
    </row>
    <row r="176" s="2" customFormat="1" ht="16.5" customHeight="1">
      <c r="A176" s="35"/>
      <c r="B176" s="36"/>
      <c r="C176" s="219" t="s">
        <v>302</v>
      </c>
      <c r="D176" s="219" t="s">
        <v>154</v>
      </c>
      <c r="E176" s="220" t="s">
        <v>303</v>
      </c>
      <c r="F176" s="221" t="s">
        <v>300</v>
      </c>
      <c r="G176" s="222" t="s">
        <v>199</v>
      </c>
      <c r="H176" s="223">
        <v>1</v>
      </c>
      <c r="I176" s="224"/>
      <c r="J176" s="224"/>
      <c r="K176" s="225">
        <f>ROUND(P176*H176,2)</f>
        <v>0</v>
      </c>
      <c r="L176" s="226"/>
      <c r="M176" s="41"/>
      <c r="N176" s="227" t="s">
        <v>1</v>
      </c>
      <c r="O176" s="228" t="s">
        <v>45</v>
      </c>
      <c r="P176" s="229">
        <f>I176+J176</f>
        <v>0</v>
      </c>
      <c r="Q176" s="229">
        <f>ROUND(I176*H176,2)</f>
        <v>0</v>
      </c>
      <c r="R176" s="229">
        <f>ROUND(J176*H176,2)</f>
        <v>0</v>
      </c>
      <c r="S176" s="88"/>
      <c r="T176" s="230">
        <f>S176*H176</f>
        <v>0</v>
      </c>
      <c r="U176" s="230">
        <v>0</v>
      </c>
      <c r="V176" s="230">
        <f>U176*H176</f>
        <v>0</v>
      </c>
      <c r="W176" s="230">
        <v>0</v>
      </c>
      <c r="X176" s="231">
        <f>W176*H176</f>
        <v>0</v>
      </c>
      <c r="Y176" s="35"/>
      <c r="Z176" s="35"/>
      <c r="AA176" s="35"/>
      <c r="AB176" s="35"/>
      <c r="AC176" s="35"/>
      <c r="AD176" s="35"/>
      <c r="AE176" s="35"/>
      <c r="AR176" s="232" t="s">
        <v>196</v>
      </c>
      <c r="AT176" s="232" t="s">
        <v>154</v>
      </c>
      <c r="AU176" s="232" t="s">
        <v>92</v>
      </c>
      <c r="AY176" s="14" t="s">
        <v>150</v>
      </c>
      <c r="BE176" s="233">
        <f>IF(O176="základní",K176,0)</f>
        <v>0</v>
      </c>
      <c r="BF176" s="233">
        <f>IF(O176="snížená",K176,0)</f>
        <v>0</v>
      </c>
      <c r="BG176" s="233">
        <f>IF(O176="zákl. přenesená",K176,0)</f>
        <v>0</v>
      </c>
      <c r="BH176" s="233">
        <f>IF(O176="sníž. přenesená",K176,0)</f>
        <v>0</v>
      </c>
      <c r="BI176" s="233">
        <f>IF(O176="nulová",K176,0)</f>
        <v>0</v>
      </c>
      <c r="BJ176" s="14" t="s">
        <v>90</v>
      </c>
      <c r="BK176" s="233">
        <f>ROUND(P176*H176,2)</f>
        <v>0</v>
      </c>
      <c r="BL176" s="14" t="s">
        <v>196</v>
      </c>
      <c r="BM176" s="232" t="s">
        <v>304</v>
      </c>
    </row>
    <row r="177" s="2" customFormat="1" ht="16.5" customHeight="1">
      <c r="A177" s="35"/>
      <c r="B177" s="36"/>
      <c r="C177" s="219" t="s">
        <v>254</v>
      </c>
      <c r="D177" s="219" t="s">
        <v>154</v>
      </c>
      <c r="E177" s="220" t="s">
        <v>305</v>
      </c>
      <c r="F177" s="221" t="s">
        <v>306</v>
      </c>
      <c r="G177" s="222" t="s">
        <v>199</v>
      </c>
      <c r="H177" s="223">
        <v>1</v>
      </c>
      <c r="I177" s="224"/>
      <c r="J177" s="224"/>
      <c r="K177" s="225">
        <f>ROUND(P177*H177,2)</f>
        <v>0</v>
      </c>
      <c r="L177" s="226"/>
      <c r="M177" s="41"/>
      <c r="N177" s="227" t="s">
        <v>1</v>
      </c>
      <c r="O177" s="228" t="s">
        <v>45</v>
      </c>
      <c r="P177" s="229">
        <f>I177+J177</f>
        <v>0</v>
      </c>
      <c r="Q177" s="229">
        <f>ROUND(I177*H177,2)</f>
        <v>0</v>
      </c>
      <c r="R177" s="229">
        <f>ROUND(J177*H177,2)</f>
        <v>0</v>
      </c>
      <c r="S177" s="88"/>
      <c r="T177" s="230">
        <f>S177*H177</f>
        <v>0</v>
      </c>
      <c r="U177" s="230">
        <v>0</v>
      </c>
      <c r="V177" s="230">
        <f>U177*H177</f>
        <v>0</v>
      </c>
      <c r="W177" s="230">
        <v>0</v>
      </c>
      <c r="X177" s="231">
        <f>W177*H177</f>
        <v>0</v>
      </c>
      <c r="Y177" s="35"/>
      <c r="Z177" s="35"/>
      <c r="AA177" s="35"/>
      <c r="AB177" s="35"/>
      <c r="AC177" s="35"/>
      <c r="AD177" s="35"/>
      <c r="AE177" s="35"/>
      <c r="AR177" s="232" t="s">
        <v>196</v>
      </c>
      <c r="AT177" s="232" t="s">
        <v>154</v>
      </c>
      <c r="AU177" s="232" t="s">
        <v>92</v>
      </c>
      <c r="AY177" s="14" t="s">
        <v>150</v>
      </c>
      <c r="BE177" s="233">
        <f>IF(O177="základní",K177,0)</f>
        <v>0</v>
      </c>
      <c r="BF177" s="233">
        <f>IF(O177="snížená",K177,0)</f>
        <v>0</v>
      </c>
      <c r="BG177" s="233">
        <f>IF(O177="zákl. přenesená",K177,0)</f>
        <v>0</v>
      </c>
      <c r="BH177" s="233">
        <f>IF(O177="sníž. přenesená",K177,0)</f>
        <v>0</v>
      </c>
      <c r="BI177" s="233">
        <f>IF(O177="nulová",K177,0)</f>
        <v>0</v>
      </c>
      <c r="BJ177" s="14" t="s">
        <v>90</v>
      </c>
      <c r="BK177" s="233">
        <f>ROUND(P177*H177,2)</f>
        <v>0</v>
      </c>
      <c r="BL177" s="14" t="s">
        <v>196</v>
      </c>
      <c r="BM177" s="232" t="s">
        <v>307</v>
      </c>
    </row>
    <row r="178" s="2" customFormat="1" ht="16.5" customHeight="1">
      <c r="A178" s="35"/>
      <c r="B178" s="36"/>
      <c r="C178" s="219" t="s">
        <v>308</v>
      </c>
      <c r="D178" s="219" t="s">
        <v>154</v>
      </c>
      <c r="E178" s="220" t="s">
        <v>309</v>
      </c>
      <c r="F178" s="221" t="s">
        <v>271</v>
      </c>
      <c r="G178" s="222" t="s">
        <v>199</v>
      </c>
      <c r="H178" s="223">
        <v>1</v>
      </c>
      <c r="I178" s="224"/>
      <c r="J178" s="224"/>
      <c r="K178" s="225">
        <f>ROUND(P178*H178,2)</f>
        <v>0</v>
      </c>
      <c r="L178" s="226"/>
      <c r="M178" s="41"/>
      <c r="N178" s="227" t="s">
        <v>1</v>
      </c>
      <c r="O178" s="228" t="s">
        <v>45</v>
      </c>
      <c r="P178" s="229">
        <f>I178+J178</f>
        <v>0</v>
      </c>
      <c r="Q178" s="229">
        <f>ROUND(I178*H178,2)</f>
        <v>0</v>
      </c>
      <c r="R178" s="229">
        <f>ROUND(J178*H178,2)</f>
        <v>0</v>
      </c>
      <c r="S178" s="88"/>
      <c r="T178" s="230">
        <f>S178*H178</f>
        <v>0</v>
      </c>
      <c r="U178" s="230">
        <v>0</v>
      </c>
      <c r="V178" s="230">
        <f>U178*H178</f>
        <v>0</v>
      </c>
      <c r="W178" s="230">
        <v>0</v>
      </c>
      <c r="X178" s="231">
        <f>W178*H178</f>
        <v>0</v>
      </c>
      <c r="Y178" s="35"/>
      <c r="Z178" s="35"/>
      <c r="AA178" s="35"/>
      <c r="AB178" s="35"/>
      <c r="AC178" s="35"/>
      <c r="AD178" s="35"/>
      <c r="AE178" s="35"/>
      <c r="AR178" s="232" t="s">
        <v>196</v>
      </c>
      <c r="AT178" s="232" t="s">
        <v>154</v>
      </c>
      <c r="AU178" s="232" t="s">
        <v>92</v>
      </c>
      <c r="AY178" s="14" t="s">
        <v>150</v>
      </c>
      <c r="BE178" s="233">
        <f>IF(O178="základní",K178,0)</f>
        <v>0</v>
      </c>
      <c r="BF178" s="233">
        <f>IF(O178="snížená",K178,0)</f>
        <v>0</v>
      </c>
      <c r="BG178" s="233">
        <f>IF(O178="zákl. přenesená",K178,0)</f>
        <v>0</v>
      </c>
      <c r="BH178" s="233">
        <f>IF(O178="sníž. přenesená",K178,0)</f>
        <v>0</v>
      </c>
      <c r="BI178" s="233">
        <f>IF(O178="nulová",K178,0)</f>
        <v>0</v>
      </c>
      <c r="BJ178" s="14" t="s">
        <v>90</v>
      </c>
      <c r="BK178" s="233">
        <f>ROUND(P178*H178,2)</f>
        <v>0</v>
      </c>
      <c r="BL178" s="14" t="s">
        <v>196</v>
      </c>
      <c r="BM178" s="232" t="s">
        <v>310</v>
      </c>
    </row>
    <row r="179" s="2" customFormat="1" ht="16.5" customHeight="1">
      <c r="A179" s="35"/>
      <c r="B179" s="36"/>
      <c r="C179" s="219" t="s">
        <v>257</v>
      </c>
      <c r="D179" s="219" t="s">
        <v>154</v>
      </c>
      <c r="E179" s="220" t="s">
        <v>311</v>
      </c>
      <c r="F179" s="221" t="s">
        <v>312</v>
      </c>
      <c r="G179" s="222" t="s">
        <v>199</v>
      </c>
      <c r="H179" s="223">
        <v>1</v>
      </c>
      <c r="I179" s="224"/>
      <c r="J179" s="224"/>
      <c r="K179" s="225">
        <f>ROUND(P179*H179,2)</f>
        <v>0</v>
      </c>
      <c r="L179" s="226"/>
      <c r="M179" s="41"/>
      <c r="N179" s="227" t="s">
        <v>1</v>
      </c>
      <c r="O179" s="228" t="s">
        <v>45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8"/>
      <c r="T179" s="230">
        <f>S179*H179</f>
        <v>0</v>
      </c>
      <c r="U179" s="230">
        <v>0</v>
      </c>
      <c r="V179" s="230">
        <f>U179*H179</f>
        <v>0</v>
      </c>
      <c r="W179" s="230">
        <v>0</v>
      </c>
      <c r="X179" s="231">
        <f>W179*H179</f>
        <v>0</v>
      </c>
      <c r="Y179" s="35"/>
      <c r="Z179" s="35"/>
      <c r="AA179" s="35"/>
      <c r="AB179" s="35"/>
      <c r="AC179" s="35"/>
      <c r="AD179" s="35"/>
      <c r="AE179" s="35"/>
      <c r="AR179" s="232" t="s">
        <v>196</v>
      </c>
      <c r="AT179" s="232" t="s">
        <v>154</v>
      </c>
      <c r="AU179" s="232" t="s">
        <v>92</v>
      </c>
      <c r="AY179" s="14" t="s">
        <v>150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4" t="s">
        <v>90</v>
      </c>
      <c r="BK179" s="233">
        <f>ROUND(P179*H179,2)</f>
        <v>0</v>
      </c>
      <c r="BL179" s="14" t="s">
        <v>196</v>
      </c>
      <c r="BM179" s="232" t="s">
        <v>313</v>
      </c>
    </row>
    <row r="180" s="2" customFormat="1" ht="16.5" customHeight="1">
      <c r="A180" s="35"/>
      <c r="B180" s="36"/>
      <c r="C180" s="219" t="s">
        <v>314</v>
      </c>
      <c r="D180" s="219" t="s">
        <v>154</v>
      </c>
      <c r="E180" s="220" t="s">
        <v>315</v>
      </c>
      <c r="F180" s="221" t="s">
        <v>312</v>
      </c>
      <c r="G180" s="222" t="s">
        <v>199</v>
      </c>
      <c r="H180" s="223">
        <v>1</v>
      </c>
      <c r="I180" s="224"/>
      <c r="J180" s="224"/>
      <c r="K180" s="225">
        <f>ROUND(P180*H180,2)</f>
        <v>0</v>
      </c>
      <c r="L180" s="226"/>
      <c r="M180" s="41"/>
      <c r="N180" s="227" t="s">
        <v>1</v>
      </c>
      <c r="O180" s="228" t="s">
        <v>45</v>
      </c>
      <c r="P180" s="229">
        <f>I180+J180</f>
        <v>0</v>
      </c>
      <c r="Q180" s="229">
        <f>ROUND(I180*H180,2)</f>
        <v>0</v>
      </c>
      <c r="R180" s="229">
        <f>ROUND(J180*H180,2)</f>
        <v>0</v>
      </c>
      <c r="S180" s="88"/>
      <c r="T180" s="230">
        <f>S180*H180</f>
        <v>0</v>
      </c>
      <c r="U180" s="230">
        <v>0</v>
      </c>
      <c r="V180" s="230">
        <f>U180*H180</f>
        <v>0</v>
      </c>
      <c r="W180" s="230">
        <v>0</v>
      </c>
      <c r="X180" s="231">
        <f>W180*H180</f>
        <v>0</v>
      </c>
      <c r="Y180" s="35"/>
      <c r="Z180" s="35"/>
      <c r="AA180" s="35"/>
      <c r="AB180" s="35"/>
      <c r="AC180" s="35"/>
      <c r="AD180" s="35"/>
      <c r="AE180" s="35"/>
      <c r="AR180" s="232" t="s">
        <v>196</v>
      </c>
      <c r="AT180" s="232" t="s">
        <v>154</v>
      </c>
      <c r="AU180" s="232" t="s">
        <v>92</v>
      </c>
      <c r="AY180" s="14" t="s">
        <v>150</v>
      </c>
      <c r="BE180" s="233">
        <f>IF(O180="základní",K180,0)</f>
        <v>0</v>
      </c>
      <c r="BF180" s="233">
        <f>IF(O180="snížená",K180,0)</f>
        <v>0</v>
      </c>
      <c r="BG180" s="233">
        <f>IF(O180="zákl. přenesená",K180,0)</f>
        <v>0</v>
      </c>
      <c r="BH180" s="233">
        <f>IF(O180="sníž. přenesená",K180,0)</f>
        <v>0</v>
      </c>
      <c r="BI180" s="233">
        <f>IF(O180="nulová",K180,0)</f>
        <v>0</v>
      </c>
      <c r="BJ180" s="14" t="s">
        <v>90</v>
      </c>
      <c r="BK180" s="233">
        <f>ROUND(P180*H180,2)</f>
        <v>0</v>
      </c>
      <c r="BL180" s="14" t="s">
        <v>196</v>
      </c>
      <c r="BM180" s="232" t="s">
        <v>316</v>
      </c>
    </row>
    <row r="181" s="2" customFormat="1" ht="16.5" customHeight="1">
      <c r="A181" s="35"/>
      <c r="B181" s="36"/>
      <c r="C181" s="219" t="s">
        <v>260</v>
      </c>
      <c r="D181" s="219" t="s">
        <v>154</v>
      </c>
      <c r="E181" s="220" t="s">
        <v>317</v>
      </c>
      <c r="F181" s="221" t="s">
        <v>318</v>
      </c>
      <c r="G181" s="222" t="s">
        <v>199</v>
      </c>
      <c r="H181" s="223">
        <v>1</v>
      </c>
      <c r="I181" s="224"/>
      <c r="J181" s="224"/>
      <c r="K181" s="225">
        <f>ROUND(P181*H181,2)</f>
        <v>0</v>
      </c>
      <c r="L181" s="226"/>
      <c r="M181" s="41"/>
      <c r="N181" s="227" t="s">
        <v>1</v>
      </c>
      <c r="O181" s="228" t="s">
        <v>45</v>
      </c>
      <c r="P181" s="229">
        <f>I181+J181</f>
        <v>0</v>
      </c>
      <c r="Q181" s="229">
        <f>ROUND(I181*H181,2)</f>
        <v>0</v>
      </c>
      <c r="R181" s="229">
        <f>ROUND(J181*H181,2)</f>
        <v>0</v>
      </c>
      <c r="S181" s="88"/>
      <c r="T181" s="230">
        <f>S181*H181</f>
        <v>0</v>
      </c>
      <c r="U181" s="230">
        <v>0</v>
      </c>
      <c r="V181" s="230">
        <f>U181*H181</f>
        <v>0</v>
      </c>
      <c r="W181" s="230">
        <v>0</v>
      </c>
      <c r="X181" s="231">
        <f>W181*H181</f>
        <v>0</v>
      </c>
      <c r="Y181" s="35"/>
      <c r="Z181" s="35"/>
      <c r="AA181" s="35"/>
      <c r="AB181" s="35"/>
      <c r="AC181" s="35"/>
      <c r="AD181" s="35"/>
      <c r="AE181" s="35"/>
      <c r="AR181" s="232" t="s">
        <v>196</v>
      </c>
      <c r="AT181" s="232" t="s">
        <v>154</v>
      </c>
      <c r="AU181" s="232" t="s">
        <v>92</v>
      </c>
      <c r="AY181" s="14" t="s">
        <v>150</v>
      </c>
      <c r="BE181" s="233">
        <f>IF(O181="základní",K181,0)</f>
        <v>0</v>
      </c>
      <c r="BF181" s="233">
        <f>IF(O181="snížená",K181,0)</f>
        <v>0</v>
      </c>
      <c r="BG181" s="233">
        <f>IF(O181="zákl. přenesená",K181,0)</f>
        <v>0</v>
      </c>
      <c r="BH181" s="233">
        <f>IF(O181="sníž. přenesená",K181,0)</f>
        <v>0</v>
      </c>
      <c r="BI181" s="233">
        <f>IF(O181="nulová",K181,0)</f>
        <v>0</v>
      </c>
      <c r="BJ181" s="14" t="s">
        <v>90</v>
      </c>
      <c r="BK181" s="233">
        <f>ROUND(P181*H181,2)</f>
        <v>0</v>
      </c>
      <c r="BL181" s="14" t="s">
        <v>196</v>
      </c>
      <c r="BM181" s="232" t="s">
        <v>319</v>
      </c>
    </row>
    <row r="182" s="2" customFormat="1" ht="16.5" customHeight="1">
      <c r="A182" s="35"/>
      <c r="B182" s="36"/>
      <c r="C182" s="219" t="s">
        <v>320</v>
      </c>
      <c r="D182" s="219" t="s">
        <v>154</v>
      </c>
      <c r="E182" s="220" t="s">
        <v>321</v>
      </c>
      <c r="F182" s="221" t="s">
        <v>322</v>
      </c>
      <c r="G182" s="222" t="s">
        <v>199</v>
      </c>
      <c r="H182" s="223">
        <v>1</v>
      </c>
      <c r="I182" s="224"/>
      <c r="J182" s="224"/>
      <c r="K182" s="225">
        <f>ROUND(P182*H182,2)</f>
        <v>0</v>
      </c>
      <c r="L182" s="226"/>
      <c r="M182" s="41"/>
      <c r="N182" s="227" t="s">
        <v>1</v>
      </c>
      <c r="O182" s="228" t="s">
        <v>45</v>
      </c>
      <c r="P182" s="229">
        <f>I182+J182</f>
        <v>0</v>
      </c>
      <c r="Q182" s="229">
        <f>ROUND(I182*H182,2)</f>
        <v>0</v>
      </c>
      <c r="R182" s="229">
        <f>ROUND(J182*H182,2)</f>
        <v>0</v>
      </c>
      <c r="S182" s="88"/>
      <c r="T182" s="230">
        <f>S182*H182</f>
        <v>0</v>
      </c>
      <c r="U182" s="230">
        <v>0</v>
      </c>
      <c r="V182" s="230">
        <f>U182*H182</f>
        <v>0</v>
      </c>
      <c r="W182" s="230">
        <v>0</v>
      </c>
      <c r="X182" s="231">
        <f>W182*H182</f>
        <v>0</v>
      </c>
      <c r="Y182" s="35"/>
      <c r="Z182" s="35"/>
      <c r="AA182" s="35"/>
      <c r="AB182" s="35"/>
      <c r="AC182" s="35"/>
      <c r="AD182" s="35"/>
      <c r="AE182" s="35"/>
      <c r="AR182" s="232" t="s">
        <v>196</v>
      </c>
      <c r="AT182" s="232" t="s">
        <v>154</v>
      </c>
      <c r="AU182" s="232" t="s">
        <v>92</v>
      </c>
      <c r="AY182" s="14" t="s">
        <v>150</v>
      </c>
      <c r="BE182" s="233">
        <f>IF(O182="základní",K182,0)</f>
        <v>0</v>
      </c>
      <c r="BF182" s="233">
        <f>IF(O182="snížená",K182,0)</f>
        <v>0</v>
      </c>
      <c r="BG182" s="233">
        <f>IF(O182="zákl. přenesená",K182,0)</f>
        <v>0</v>
      </c>
      <c r="BH182" s="233">
        <f>IF(O182="sníž. přenesená",K182,0)</f>
        <v>0</v>
      </c>
      <c r="BI182" s="233">
        <f>IF(O182="nulová",K182,0)</f>
        <v>0</v>
      </c>
      <c r="BJ182" s="14" t="s">
        <v>90</v>
      </c>
      <c r="BK182" s="233">
        <f>ROUND(P182*H182,2)</f>
        <v>0</v>
      </c>
      <c r="BL182" s="14" t="s">
        <v>196</v>
      </c>
      <c r="BM182" s="232" t="s">
        <v>323</v>
      </c>
    </row>
    <row r="183" s="2" customFormat="1" ht="16.5" customHeight="1">
      <c r="A183" s="35"/>
      <c r="B183" s="36"/>
      <c r="C183" s="219" t="s">
        <v>262</v>
      </c>
      <c r="D183" s="219" t="s">
        <v>154</v>
      </c>
      <c r="E183" s="220" t="s">
        <v>324</v>
      </c>
      <c r="F183" s="221" t="s">
        <v>322</v>
      </c>
      <c r="G183" s="222" t="s">
        <v>199</v>
      </c>
      <c r="H183" s="223">
        <v>1</v>
      </c>
      <c r="I183" s="224"/>
      <c r="J183" s="224"/>
      <c r="K183" s="225">
        <f>ROUND(P183*H183,2)</f>
        <v>0</v>
      </c>
      <c r="L183" s="226"/>
      <c r="M183" s="41"/>
      <c r="N183" s="227" t="s">
        <v>1</v>
      </c>
      <c r="O183" s="228" t="s">
        <v>45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8"/>
      <c r="T183" s="230">
        <f>S183*H183</f>
        <v>0</v>
      </c>
      <c r="U183" s="230">
        <v>0</v>
      </c>
      <c r="V183" s="230">
        <f>U183*H183</f>
        <v>0</v>
      </c>
      <c r="W183" s="230">
        <v>0</v>
      </c>
      <c r="X183" s="231">
        <f>W183*H183</f>
        <v>0</v>
      </c>
      <c r="Y183" s="35"/>
      <c r="Z183" s="35"/>
      <c r="AA183" s="35"/>
      <c r="AB183" s="35"/>
      <c r="AC183" s="35"/>
      <c r="AD183" s="35"/>
      <c r="AE183" s="35"/>
      <c r="AR183" s="232" t="s">
        <v>196</v>
      </c>
      <c r="AT183" s="232" t="s">
        <v>154</v>
      </c>
      <c r="AU183" s="232" t="s">
        <v>92</v>
      </c>
      <c r="AY183" s="14" t="s">
        <v>150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4" t="s">
        <v>90</v>
      </c>
      <c r="BK183" s="233">
        <f>ROUND(P183*H183,2)</f>
        <v>0</v>
      </c>
      <c r="BL183" s="14" t="s">
        <v>196</v>
      </c>
      <c r="BM183" s="232" t="s">
        <v>325</v>
      </c>
    </row>
    <row r="184" s="2" customFormat="1" ht="16.5" customHeight="1">
      <c r="A184" s="35"/>
      <c r="B184" s="36"/>
      <c r="C184" s="219" t="s">
        <v>326</v>
      </c>
      <c r="D184" s="219" t="s">
        <v>154</v>
      </c>
      <c r="E184" s="220" t="s">
        <v>327</v>
      </c>
      <c r="F184" s="221" t="s">
        <v>322</v>
      </c>
      <c r="G184" s="222" t="s">
        <v>199</v>
      </c>
      <c r="H184" s="223">
        <v>1</v>
      </c>
      <c r="I184" s="224"/>
      <c r="J184" s="224"/>
      <c r="K184" s="225">
        <f>ROUND(P184*H184,2)</f>
        <v>0</v>
      </c>
      <c r="L184" s="226"/>
      <c r="M184" s="41"/>
      <c r="N184" s="227" t="s">
        <v>1</v>
      </c>
      <c r="O184" s="228" t="s">
        <v>45</v>
      </c>
      <c r="P184" s="229">
        <f>I184+J184</f>
        <v>0</v>
      </c>
      <c r="Q184" s="229">
        <f>ROUND(I184*H184,2)</f>
        <v>0</v>
      </c>
      <c r="R184" s="229">
        <f>ROUND(J184*H184,2)</f>
        <v>0</v>
      </c>
      <c r="S184" s="88"/>
      <c r="T184" s="230">
        <f>S184*H184</f>
        <v>0</v>
      </c>
      <c r="U184" s="230">
        <v>0</v>
      </c>
      <c r="V184" s="230">
        <f>U184*H184</f>
        <v>0</v>
      </c>
      <c r="W184" s="230">
        <v>0</v>
      </c>
      <c r="X184" s="231">
        <f>W184*H184</f>
        <v>0</v>
      </c>
      <c r="Y184" s="35"/>
      <c r="Z184" s="35"/>
      <c r="AA184" s="35"/>
      <c r="AB184" s="35"/>
      <c r="AC184" s="35"/>
      <c r="AD184" s="35"/>
      <c r="AE184" s="35"/>
      <c r="AR184" s="232" t="s">
        <v>196</v>
      </c>
      <c r="AT184" s="232" t="s">
        <v>154</v>
      </c>
      <c r="AU184" s="232" t="s">
        <v>92</v>
      </c>
      <c r="AY184" s="14" t="s">
        <v>150</v>
      </c>
      <c r="BE184" s="233">
        <f>IF(O184="základní",K184,0)</f>
        <v>0</v>
      </c>
      <c r="BF184" s="233">
        <f>IF(O184="snížená",K184,0)</f>
        <v>0</v>
      </c>
      <c r="BG184" s="233">
        <f>IF(O184="zákl. přenesená",K184,0)</f>
        <v>0</v>
      </c>
      <c r="BH184" s="233">
        <f>IF(O184="sníž. přenesená",K184,0)</f>
        <v>0</v>
      </c>
      <c r="BI184" s="233">
        <f>IF(O184="nulová",K184,0)</f>
        <v>0</v>
      </c>
      <c r="BJ184" s="14" t="s">
        <v>90</v>
      </c>
      <c r="BK184" s="233">
        <f>ROUND(P184*H184,2)</f>
        <v>0</v>
      </c>
      <c r="BL184" s="14" t="s">
        <v>196</v>
      </c>
      <c r="BM184" s="232" t="s">
        <v>328</v>
      </c>
    </row>
    <row r="185" s="2" customFormat="1" ht="16.5" customHeight="1">
      <c r="A185" s="35"/>
      <c r="B185" s="36"/>
      <c r="C185" s="219" t="s">
        <v>266</v>
      </c>
      <c r="D185" s="219" t="s">
        <v>154</v>
      </c>
      <c r="E185" s="220" t="s">
        <v>329</v>
      </c>
      <c r="F185" s="221" t="s">
        <v>330</v>
      </c>
      <c r="G185" s="222" t="s">
        <v>199</v>
      </c>
      <c r="H185" s="223">
        <v>1</v>
      </c>
      <c r="I185" s="224"/>
      <c r="J185" s="224"/>
      <c r="K185" s="225">
        <f>ROUND(P185*H185,2)</f>
        <v>0</v>
      </c>
      <c r="L185" s="226"/>
      <c r="M185" s="41"/>
      <c r="N185" s="227" t="s">
        <v>1</v>
      </c>
      <c r="O185" s="228" t="s">
        <v>45</v>
      </c>
      <c r="P185" s="229">
        <f>I185+J185</f>
        <v>0</v>
      </c>
      <c r="Q185" s="229">
        <f>ROUND(I185*H185,2)</f>
        <v>0</v>
      </c>
      <c r="R185" s="229">
        <f>ROUND(J185*H185,2)</f>
        <v>0</v>
      </c>
      <c r="S185" s="88"/>
      <c r="T185" s="230">
        <f>S185*H185</f>
        <v>0</v>
      </c>
      <c r="U185" s="230">
        <v>0</v>
      </c>
      <c r="V185" s="230">
        <f>U185*H185</f>
        <v>0</v>
      </c>
      <c r="W185" s="230">
        <v>0</v>
      </c>
      <c r="X185" s="231">
        <f>W185*H185</f>
        <v>0</v>
      </c>
      <c r="Y185" s="35"/>
      <c r="Z185" s="35"/>
      <c r="AA185" s="35"/>
      <c r="AB185" s="35"/>
      <c r="AC185" s="35"/>
      <c r="AD185" s="35"/>
      <c r="AE185" s="35"/>
      <c r="AR185" s="232" t="s">
        <v>196</v>
      </c>
      <c r="AT185" s="232" t="s">
        <v>154</v>
      </c>
      <c r="AU185" s="232" t="s">
        <v>92</v>
      </c>
      <c r="AY185" s="14" t="s">
        <v>150</v>
      </c>
      <c r="BE185" s="233">
        <f>IF(O185="základní",K185,0)</f>
        <v>0</v>
      </c>
      <c r="BF185" s="233">
        <f>IF(O185="snížená",K185,0)</f>
        <v>0</v>
      </c>
      <c r="BG185" s="233">
        <f>IF(O185="zákl. přenesená",K185,0)</f>
        <v>0</v>
      </c>
      <c r="BH185" s="233">
        <f>IF(O185="sníž. přenesená",K185,0)</f>
        <v>0</v>
      </c>
      <c r="BI185" s="233">
        <f>IF(O185="nulová",K185,0)</f>
        <v>0</v>
      </c>
      <c r="BJ185" s="14" t="s">
        <v>90</v>
      </c>
      <c r="BK185" s="233">
        <f>ROUND(P185*H185,2)</f>
        <v>0</v>
      </c>
      <c r="BL185" s="14" t="s">
        <v>196</v>
      </c>
      <c r="BM185" s="232" t="s">
        <v>163</v>
      </c>
    </row>
    <row r="186" s="2" customFormat="1" ht="16.5" customHeight="1">
      <c r="A186" s="35"/>
      <c r="B186" s="36"/>
      <c r="C186" s="219" t="s">
        <v>331</v>
      </c>
      <c r="D186" s="219" t="s">
        <v>154</v>
      </c>
      <c r="E186" s="220" t="s">
        <v>332</v>
      </c>
      <c r="F186" s="221" t="s">
        <v>322</v>
      </c>
      <c r="G186" s="222" t="s">
        <v>199</v>
      </c>
      <c r="H186" s="223">
        <v>1</v>
      </c>
      <c r="I186" s="224"/>
      <c r="J186" s="224"/>
      <c r="K186" s="225">
        <f>ROUND(P186*H186,2)</f>
        <v>0</v>
      </c>
      <c r="L186" s="226"/>
      <c r="M186" s="41"/>
      <c r="N186" s="227" t="s">
        <v>1</v>
      </c>
      <c r="O186" s="228" t="s">
        <v>45</v>
      </c>
      <c r="P186" s="229">
        <f>I186+J186</f>
        <v>0</v>
      </c>
      <c r="Q186" s="229">
        <f>ROUND(I186*H186,2)</f>
        <v>0</v>
      </c>
      <c r="R186" s="229">
        <f>ROUND(J186*H186,2)</f>
        <v>0</v>
      </c>
      <c r="S186" s="88"/>
      <c r="T186" s="230">
        <f>S186*H186</f>
        <v>0</v>
      </c>
      <c r="U186" s="230">
        <v>0</v>
      </c>
      <c r="V186" s="230">
        <f>U186*H186</f>
        <v>0</v>
      </c>
      <c r="W186" s="230">
        <v>0</v>
      </c>
      <c r="X186" s="231">
        <f>W186*H186</f>
        <v>0</v>
      </c>
      <c r="Y186" s="35"/>
      <c r="Z186" s="35"/>
      <c r="AA186" s="35"/>
      <c r="AB186" s="35"/>
      <c r="AC186" s="35"/>
      <c r="AD186" s="35"/>
      <c r="AE186" s="35"/>
      <c r="AR186" s="232" t="s">
        <v>196</v>
      </c>
      <c r="AT186" s="232" t="s">
        <v>154</v>
      </c>
      <c r="AU186" s="232" t="s">
        <v>92</v>
      </c>
      <c r="AY186" s="14" t="s">
        <v>150</v>
      </c>
      <c r="BE186" s="233">
        <f>IF(O186="základní",K186,0)</f>
        <v>0</v>
      </c>
      <c r="BF186" s="233">
        <f>IF(O186="snížená",K186,0)</f>
        <v>0</v>
      </c>
      <c r="BG186" s="233">
        <f>IF(O186="zákl. přenesená",K186,0)</f>
        <v>0</v>
      </c>
      <c r="BH186" s="233">
        <f>IF(O186="sníž. přenesená",K186,0)</f>
        <v>0</v>
      </c>
      <c r="BI186" s="233">
        <f>IF(O186="nulová",K186,0)</f>
        <v>0</v>
      </c>
      <c r="BJ186" s="14" t="s">
        <v>90</v>
      </c>
      <c r="BK186" s="233">
        <f>ROUND(P186*H186,2)</f>
        <v>0</v>
      </c>
      <c r="BL186" s="14" t="s">
        <v>196</v>
      </c>
      <c r="BM186" s="232" t="s">
        <v>174</v>
      </c>
    </row>
    <row r="187" s="2" customFormat="1" ht="16.5" customHeight="1">
      <c r="A187" s="35"/>
      <c r="B187" s="36"/>
      <c r="C187" s="219" t="s">
        <v>268</v>
      </c>
      <c r="D187" s="219" t="s">
        <v>154</v>
      </c>
      <c r="E187" s="220" t="s">
        <v>333</v>
      </c>
      <c r="F187" s="221" t="s">
        <v>322</v>
      </c>
      <c r="G187" s="222" t="s">
        <v>199</v>
      </c>
      <c r="H187" s="223">
        <v>1</v>
      </c>
      <c r="I187" s="224"/>
      <c r="J187" s="224"/>
      <c r="K187" s="225">
        <f>ROUND(P187*H187,2)</f>
        <v>0</v>
      </c>
      <c r="L187" s="226"/>
      <c r="M187" s="41"/>
      <c r="N187" s="227" t="s">
        <v>1</v>
      </c>
      <c r="O187" s="228" t="s">
        <v>45</v>
      </c>
      <c r="P187" s="229">
        <f>I187+J187</f>
        <v>0</v>
      </c>
      <c r="Q187" s="229">
        <f>ROUND(I187*H187,2)</f>
        <v>0</v>
      </c>
      <c r="R187" s="229">
        <f>ROUND(J187*H187,2)</f>
        <v>0</v>
      </c>
      <c r="S187" s="88"/>
      <c r="T187" s="230">
        <f>S187*H187</f>
        <v>0</v>
      </c>
      <c r="U187" s="230">
        <v>0</v>
      </c>
      <c r="V187" s="230">
        <f>U187*H187</f>
        <v>0</v>
      </c>
      <c r="W187" s="230">
        <v>0</v>
      </c>
      <c r="X187" s="231">
        <f>W187*H187</f>
        <v>0</v>
      </c>
      <c r="Y187" s="35"/>
      <c r="Z187" s="35"/>
      <c r="AA187" s="35"/>
      <c r="AB187" s="35"/>
      <c r="AC187" s="35"/>
      <c r="AD187" s="35"/>
      <c r="AE187" s="35"/>
      <c r="AR187" s="232" t="s">
        <v>196</v>
      </c>
      <c r="AT187" s="232" t="s">
        <v>154</v>
      </c>
      <c r="AU187" s="232" t="s">
        <v>92</v>
      </c>
      <c r="AY187" s="14" t="s">
        <v>150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4" t="s">
        <v>90</v>
      </c>
      <c r="BK187" s="233">
        <f>ROUND(P187*H187,2)</f>
        <v>0</v>
      </c>
      <c r="BL187" s="14" t="s">
        <v>196</v>
      </c>
      <c r="BM187" s="232" t="s">
        <v>182</v>
      </c>
    </row>
    <row r="188" s="2" customFormat="1" ht="16.5" customHeight="1">
      <c r="A188" s="35"/>
      <c r="B188" s="36"/>
      <c r="C188" s="219" t="s">
        <v>334</v>
      </c>
      <c r="D188" s="219" t="s">
        <v>154</v>
      </c>
      <c r="E188" s="220" t="s">
        <v>335</v>
      </c>
      <c r="F188" s="221" t="s">
        <v>322</v>
      </c>
      <c r="G188" s="222" t="s">
        <v>199</v>
      </c>
      <c r="H188" s="223">
        <v>1</v>
      </c>
      <c r="I188" s="224"/>
      <c r="J188" s="224"/>
      <c r="K188" s="225">
        <f>ROUND(P188*H188,2)</f>
        <v>0</v>
      </c>
      <c r="L188" s="226"/>
      <c r="M188" s="41"/>
      <c r="N188" s="227" t="s">
        <v>1</v>
      </c>
      <c r="O188" s="228" t="s">
        <v>45</v>
      </c>
      <c r="P188" s="229">
        <f>I188+J188</f>
        <v>0</v>
      </c>
      <c r="Q188" s="229">
        <f>ROUND(I188*H188,2)</f>
        <v>0</v>
      </c>
      <c r="R188" s="229">
        <f>ROUND(J188*H188,2)</f>
        <v>0</v>
      </c>
      <c r="S188" s="88"/>
      <c r="T188" s="230">
        <f>S188*H188</f>
        <v>0</v>
      </c>
      <c r="U188" s="230">
        <v>0</v>
      </c>
      <c r="V188" s="230">
        <f>U188*H188</f>
        <v>0</v>
      </c>
      <c r="W188" s="230">
        <v>0</v>
      </c>
      <c r="X188" s="231">
        <f>W188*H188</f>
        <v>0</v>
      </c>
      <c r="Y188" s="35"/>
      <c r="Z188" s="35"/>
      <c r="AA188" s="35"/>
      <c r="AB188" s="35"/>
      <c r="AC188" s="35"/>
      <c r="AD188" s="35"/>
      <c r="AE188" s="35"/>
      <c r="AR188" s="232" t="s">
        <v>196</v>
      </c>
      <c r="AT188" s="232" t="s">
        <v>154</v>
      </c>
      <c r="AU188" s="232" t="s">
        <v>92</v>
      </c>
      <c r="AY188" s="14" t="s">
        <v>150</v>
      </c>
      <c r="BE188" s="233">
        <f>IF(O188="základní",K188,0)</f>
        <v>0</v>
      </c>
      <c r="BF188" s="233">
        <f>IF(O188="snížená",K188,0)</f>
        <v>0</v>
      </c>
      <c r="BG188" s="233">
        <f>IF(O188="zákl. přenesená",K188,0)</f>
        <v>0</v>
      </c>
      <c r="BH188" s="233">
        <f>IF(O188="sníž. přenesená",K188,0)</f>
        <v>0</v>
      </c>
      <c r="BI188" s="233">
        <f>IF(O188="nulová",K188,0)</f>
        <v>0</v>
      </c>
      <c r="BJ188" s="14" t="s">
        <v>90</v>
      </c>
      <c r="BK188" s="233">
        <f>ROUND(P188*H188,2)</f>
        <v>0</v>
      </c>
      <c r="BL188" s="14" t="s">
        <v>196</v>
      </c>
      <c r="BM188" s="232" t="s">
        <v>336</v>
      </c>
    </row>
    <row r="189" s="2" customFormat="1" ht="16.5" customHeight="1">
      <c r="A189" s="35"/>
      <c r="B189" s="36"/>
      <c r="C189" s="219" t="s">
        <v>272</v>
      </c>
      <c r="D189" s="219" t="s">
        <v>154</v>
      </c>
      <c r="E189" s="220" t="s">
        <v>337</v>
      </c>
      <c r="F189" s="221" t="s">
        <v>322</v>
      </c>
      <c r="G189" s="222" t="s">
        <v>199</v>
      </c>
      <c r="H189" s="223">
        <v>1</v>
      </c>
      <c r="I189" s="224"/>
      <c r="J189" s="224"/>
      <c r="K189" s="225">
        <f>ROUND(P189*H189,2)</f>
        <v>0</v>
      </c>
      <c r="L189" s="226"/>
      <c r="M189" s="41"/>
      <c r="N189" s="227" t="s">
        <v>1</v>
      </c>
      <c r="O189" s="228" t="s">
        <v>45</v>
      </c>
      <c r="P189" s="229">
        <f>I189+J189</f>
        <v>0</v>
      </c>
      <c r="Q189" s="229">
        <f>ROUND(I189*H189,2)</f>
        <v>0</v>
      </c>
      <c r="R189" s="229">
        <f>ROUND(J189*H189,2)</f>
        <v>0</v>
      </c>
      <c r="S189" s="88"/>
      <c r="T189" s="230">
        <f>S189*H189</f>
        <v>0</v>
      </c>
      <c r="U189" s="230">
        <v>0</v>
      </c>
      <c r="V189" s="230">
        <f>U189*H189</f>
        <v>0</v>
      </c>
      <c r="W189" s="230">
        <v>0</v>
      </c>
      <c r="X189" s="231">
        <f>W189*H189</f>
        <v>0</v>
      </c>
      <c r="Y189" s="35"/>
      <c r="Z189" s="35"/>
      <c r="AA189" s="35"/>
      <c r="AB189" s="35"/>
      <c r="AC189" s="35"/>
      <c r="AD189" s="35"/>
      <c r="AE189" s="35"/>
      <c r="AR189" s="232" t="s">
        <v>196</v>
      </c>
      <c r="AT189" s="232" t="s">
        <v>154</v>
      </c>
      <c r="AU189" s="232" t="s">
        <v>92</v>
      </c>
      <c r="AY189" s="14" t="s">
        <v>150</v>
      </c>
      <c r="BE189" s="233">
        <f>IF(O189="základní",K189,0)</f>
        <v>0</v>
      </c>
      <c r="BF189" s="233">
        <f>IF(O189="snížená",K189,0)</f>
        <v>0</v>
      </c>
      <c r="BG189" s="233">
        <f>IF(O189="zákl. přenesená",K189,0)</f>
        <v>0</v>
      </c>
      <c r="BH189" s="233">
        <f>IF(O189="sníž. přenesená",K189,0)</f>
        <v>0</v>
      </c>
      <c r="BI189" s="233">
        <f>IF(O189="nulová",K189,0)</f>
        <v>0</v>
      </c>
      <c r="BJ189" s="14" t="s">
        <v>90</v>
      </c>
      <c r="BK189" s="233">
        <f>ROUND(P189*H189,2)</f>
        <v>0</v>
      </c>
      <c r="BL189" s="14" t="s">
        <v>196</v>
      </c>
      <c r="BM189" s="232" t="s">
        <v>338</v>
      </c>
    </row>
    <row r="190" s="2" customFormat="1" ht="16.5" customHeight="1">
      <c r="A190" s="35"/>
      <c r="B190" s="36"/>
      <c r="C190" s="219" t="s">
        <v>339</v>
      </c>
      <c r="D190" s="219" t="s">
        <v>154</v>
      </c>
      <c r="E190" s="220" t="s">
        <v>340</v>
      </c>
      <c r="F190" s="221" t="s">
        <v>322</v>
      </c>
      <c r="G190" s="222" t="s">
        <v>199</v>
      </c>
      <c r="H190" s="223">
        <v>1</v>
      </c>
      <c r="I190" s="224"/>
      <c r="J190" s="224"/>
      <c r="K190" s="225">
        <f>ROUND(P190*H190,2)</f>
        <v>0</v>
      </c>
      <c r="L190" s="226"/>
      <c r="M190" s="41"/>
      <c r="N190" s="227" t="s">
        <v>1</v>
      </c>
      <c r="O190" s="228" t="s">
        <v>45</v>
      </c>
      <c r="P190" s="229">
        <f>I190+J190</f>
        <v>0</v>
      </c>
      <c r="Q190" s="229">
        <f>ROUND(I190*H190,2)</f>
        <v>0</v>
      </c>
      <c r="R190" s="229">
        <f>ROUND(J190*H190,2)</f>
        <v>0</v>
      </c>
      <c r="S190" s="88"/>
      <c r="T190" s="230">
        <f>S190*H190</f>
        <v>0</v>
      </c>
      <c r="U190" s="230">
        <v>0</v>
      </c>
      <c r="V190" s="230">
        <f>U190*H190</f>
        <v>0</v>
      </c>
      <c r="W190" s="230">
        <v>0</v>
      </c>
      <c r="X190" s="231">
        <f>W190*H190</f>
        <v>0</v>
      </c>
      <c r="Y190" s="35"/>
      <c r="Z190" s="35"/>
      <c r="AA190" s="35"/>
      <c r="AB190" s="35"/>
      <c r="AC190" s="35"/>
      <c r="AD190" s="35"/>
      <c r="AE190" s="35"/>
      <c r="AR190" s="232" t="s">
        <v>196</v>
      </c>
      <c r="AT190" s="232" t="s">
        <v>154</v>
      </c>
      <c r="AU190" s="232" t="s">
        <v>92</v>
      </c>
      <c r="AY190" s="14" t="s">
        <v>150</v>
      </c>
      <c r="BE190" s="233">
        <f>IF(O190="základní",K190,0)</f>
        <v>0</v>
      </c>
      <c r="BF190" s="233">
        <f>IF(O190="snížená",K190,0)</f>
        <v>0</v>
      </c>
      <c r="BG190" s="233">
        <f>IF(O190="zákl. přenesená",K190,0)</f>
        <v>0</v>
      </c>
      <c r="BH190" s="233">
        <f>IF(O190="sníž. přenesená",K190,0)</f>
        <v>0</v>
      </c>
      <c r="BI190" s="233">
        <f>IF(O190="nulová",K190,0)</f>
        <v>0</v>
      </c>
      <c r="BJ190" s="14" t="s">
        <v>90</v>
      </c>
      <c r="BK190" s="233">
        <f>ROUND(P190*H190,2)</f>
        <v>0</v>
      </c>
      <c r="BL190" s="14" t="s">
        <v>196</v>
      </c>
      <c r="BM190" s="232" t="s">
        <v>341</v>
      </c>
    </row>
    <row r="191" s="2" customFormat="1" ht="24.15" customHeight="1">
      <c r="A191" s="35"/>
      <c r="B191" s="36"/>
      <c r="C191" s="219" t="s">
        <v>275</v>
      </c>
      <c r="D191" s="219" t="s">
        <v>154</v>
      </c>
      <c r="E191" s="220" t="s">
        <v>342</v>
      </c>
      <c r="F191" s="221" t="s">
        <v>343</v>
      </c>
      <c r="G191" s="222" t="s">
        <v>199</v>
      </c>
      <c r="H191" s="223">
        <v>1</v>
      </c>
      <c r="I191" s="224"/>
      <c r="J191" s="224"/>
      <c r="K191" s="225">
        <f>ROUND(P191*H191,2)</f>
        <v>0</v>
      </c>
      <c r="L191" s="226"/>
      <c r="M191" s="41"/>
      <c r="N191" s="227" t="s">
        <v>1</v>
      </c>
      <c r="O191" s="228" t="s">
        <v>45</v>
      </c>
      <c r="P191" s="229">
        <f>I191+J191</f>
        <v>0</v>
      </c>
      <c r="Q191" s="229">
        <f>ROUND(I191*H191,2)</f>
        <v>0</v>
      </c>
      <c r="R191" s="229">
        <f>ROUND(J191*H191,2)</f>
        <v>0</v>
      </c>
      <c r="S191" s="88"/>
      <c r="T191" s="230">
        <f>S191*H191</f>
        <v>0</v>
      </c>
      <c r="U191" s="230">
        <v>0</v>
      </c>
      <c r="V191" s="230">
        <f>U191*H191</f>
        <v>0</v>
      </c>
      <c r="W191" s="230">
        <v>0</v>
      </c>
      <c r="X191" s="231">
        <f>W191*H191</f>
        <v>0</v>
      </c>
      <c r="Y191" s="35"/>
      <c r="Z191" s="35"/>
      <c r="AA191" s="35"/>
      <c r="AB191" s="35"/>
      <c r="AC191" s="35"/>
      <c r="AD191" s="35"/>
      <c r="AE191" s="35"/>
      <c r="AR191" s="232" t="s">
        <v>196</v>
      </c>
      <c r="AT191" s="232" t="s">
        <v>154</v>
      </c>
      <c r="AU191" s="232" t="s">
        <v>92</v>
      </c>
      <c r="AY191" s="14" t="s">
        <v>150</v>
      </c>
      <c r="BE191" s="233">
        <f>IF(O191="základní",K191,0)</f>
        <v>0</v>
      </c>
      <c r="BF191" s="233">
        <f>IF(O191="snížená",K191,0)</f>
        <v>0</v>
      </c>
      <c r="BG191" s="233">
        <f>IF(O191="zákl. přenesená",K191,0)</f>
        <v>0</v>
      </c>
      <c r="BH191" s="233">
        <f>IF(O191="sníž. přenesená",K191,0)</f>
        <v>0</v>
      </c>
      <c r="BI191" s="233">
        <f>IF(O191="nulová",K191,0)</f>
        <v>0</v>
      </c>
      <c r="BJ191" s="14" t="s">
        <v>90</v>
      </c>
      <c r="BK191" s="233">
        <f>ROUND(P191*H191,2)</f>
        <v>0</v>
      </c>
      <c r="BL191" s="14" t="s">
        <v>196</v>
      </c>
      <c r="BM191" s="232" t="s">
        <v>344</v>
      </c>
    </row>
    <row r="192" s="2" customFormat="1" ht="16.5" customHeight="1">
      <c r="A192" s="35"/>
      <c r="B192" s="36"/>
      <c r="C192" s="219" t="s">
        <v>345</v>
      </c>
      <c r="D192" s="219" t="s">
        <v>154</v>
      </c>
      <c r="E192" s="220" t="s">
        <v>346</v>
      </c>
      <c r="F192" s="221" t="s">
        <v>347</v>
      </c>
      <c r="G192" s="222" t="s">
        <v>199</v>
      </c>
      <c r="H192" s="223">
        <v>1</v>
      </c>
      <c r="I192" s="224"/>
      <c r="J192" s="224"/>
      <c r="K192" s="225">
        <f>ROUND(P192*H192,2)</f>
        <v>0</v>
      </c>
      <c r="L192" s="226"/>
      <c r="M192" s="41"/>
      <c r="N192" s="227" t="s">
        <v>1</v>
      </c>
      <c r="O192" s="228" t="s">
        <v>45</v>
      </c>
      <c r="P192" s="229">
        <f>I192+J192</f>
        <v>0</v>
      </c>
      <c r="Q192" s="229">
        <f>ROUND(I192*H192,2)</f>
        <v>0</v>
      </c>
      <c r="R192" s="229">
        <f>ROUND(J192*H192,2)</f>
        <v>0</v>
      </c>
      <c r="S192" s="88"/>
      <c r="T192" s="230">
        <f>S192*H192</f>
        <v>0</v>
      </c>
      <c r="U192" s="230">
        <v>0</v>
      </c>
      <c r="V192" s="230">
        <f>U192*H192</f>
        <v>0</v>
      </c>
      <c r="W192" s="230">
        <v>0</v>
      </c>
      <c r="X192" s="231">
        <f>W192*H192</f>
        <v>0</v>
      </c>
      <c r="Y192" s="35"/>
      <c r="Z192" s="35"/>
      <c r="AA192" s="35"/>
      <c r="AB192" s="35"/>
      <c r="AC192" s="35"/>
      <c r="AD192" s="35"/>
      <c r="AE192" s="35"/>
      <c r="AR192" s="232" t="s">
        <v>196</v>
      </c>
      <c r="AT192" s="232" t="s">
        <v>154</v>
      </c>
      <c r="AU192" s="232" t="s">
        <v>92</v>
      </c>
      <c r="AY192" s="14" t="s">
        <v>150</v>
      </c>
      <c r="BE192" s="233">
        <f>IF(O192="základní",K192,0)</f>
        <v>0</v>
      </c>
      <c r="BF192" s="233">
        <f>IF(O192="snížená",K192,0)</f>
        <v>0</v>
      </c>
      <c r="BG192" s="233">
        <f>IF(O192="zákl. přenesená",K192,0)</f>
        <v>0</v>
      </c>
      <c r="BH192" s="233">
        <f>IF(O192="sníž. přenesená",K192,0)</f>
        <v>0</v>
      </c>
      <c r="BI192" s="233">
        <f>IF(O192="nulová",K192,0)</f>
        <v>0</v>
      </c>
      <c r="BJ192" s="14" t="s">
        <v>90</v>
      </c>
      <c r="BK192" s="233">
        <f>ROUND(P192*H192,2)</f>
        <v>0</v>
      </c>
      <c r="BL192" s="14" t="s">
        <v>196</v>
      </c>
      <c r="BM192" s="232" t="s">
        <v>348</v>
      </c>
    </row>
    <row r="193" s="2" customFormat="1" ht="16.5" customHeight="1">
      <c r="A193" s="35"/>
      <c r="B193" s="36"/>
      <c r="C193" s="219" t="s">
        <v>278</v>
      </c>
      <c r="D193" s="219" t="s">
        <v>154</v>
      </c>
      <c r="E193" s="220" t="s">
        <v>349</v>
      </c>
      <c r="F193" s="221" t="s">
        <v>350</v>
      </c>
      <c r="G193" s="222" t="s">
        <v>199</v>
      </c>
      <c r="H193" s="223">
        <v>1</v>
      </c>
      <c r="I193" s="224"/>
      <c r="J193" s="224"/>
      <c r="K193" s="225">
        <f>ROUND(P193*H193,2)</f>
        <v>0</v>
      </c>
      <c r="L193" s="226"/>
      <c r="M193" s="41"/>
      <c r="N193" s="227" t="s">
        <v>1</v>
      </c>
      <c r="O193" s="228" t="s">
        <v>45</v>
      </c>
      <c r="P193" s="229">
        <f>I193+J193</f>
        <v>0</v>
      </c>
      <c r="Q193" s="229">
        <f>ROUND(I193*H193,2)</f>
        <v>0</v>
      </c>
      <c r="R193" s="229">
        <f>ROUND(J193*H193,2)</f>
        <v>0</v>
      </c>
      <c r="S193" s="88"/>
      <c r="T193" s="230">
        <f>S193*H193</f>
        <v>0</v>
      </c>
      <c r="U193" s="230">
        <v>0</v>
      </c>
      <c r="V193" s="230">
        <f>U193*H193</f>
        <v>0</v>
      </c>
      <c r="W193" s="230">
        <v>0</v>
      </c>
      <c r="X193" s="231">
        <f>W193*H193</f>
        <v>0</v>
      </c>
      <c r="Y193" s="35"/>
      <c r="Z193" s="35"/>
      <c r="AA193" s="35"/>
      <c r="AB193" s="35"/>
      <c r="AC193" s="35"/>
      <c r="AD193" s="35"/>
      <c r="AE193" s="35"/>
      <c r="AR193" s="232" t="s">
        <v>196</v>
      </c>
      <c r="AT193" s="232" t="s">
        <v>154</v>
      </c>
      <c r="AU193" s="232" t="s">
        <v>92</v>
      </c>
      <c r="AY193" s="14" t="s">
        <v>150</v>
      </c>
      <c r="BE193" s="233">
        <f>IF(O193="základní",K193,0)</f>
        <v>0</v>
      </c>
      <c r="BF193" s="233">
        <f>IF(O193="snížená",K193,0)</f>
        <v>0</v>
      </c>
      <c r="BG193" s="233">
        <f>IF(O193="zákl. přenesená",K193,0)</f>
        <v>0</v>
      </c>
      <c r="BH193" s="233">
        <f>IF(O193="sníž. přenesená",K193,0)</f>
        <v>0</v>
      </c>
      <c r="BI193" s="233">
        <f>IF(O193="nulová",K193,0)</f>
        <v>0</v>
      </c>
      <c r="BJ193" s="14" t="s">
        <v>90</v>
      </c>
      <c r="BK193" s="233">
        <f>ROUND(P193*H193,2)</f>
        <v>0</v>
      </c>
      <c r="BL193" s="14" t="s">
        <v>196</v>
      </c>
      <c r="BM193" s="232" t="s">
        <v>351</v>
      </c>
    </row>
    <row r="194" s="2" customFormat="1" ht="16.5" customHeight="1">
      <c r="A194" s="35"/>
      <c r="B194" s="36"/>
      <c r="C194" s="219" t="s">
        <v>352</v>
      </c>
      <c r="D194" s="219" t="s">
        <v>154</v>
      </c>
      <c r="E194" s="220" t="s">
        <v>353</v>
      </c>
      <c r="F194" s="221" t="s">
        <v>350</v>
      </c>
      <c r="G194" s="222" t="s">
        <v>199</v>
      </c>
      <c r="H194" s="223">
        <v>1</v>
      </c>
      <c r="I194" s="224"/>
      <c r="J194" s="224"/>
      <c r="K194" s="225">
        <f>ROUND(P194*H194,2)</f>
        <v>0</v>
      </c>
      <c r="L194" s="226"/>
      <c r="M194" s="41"/>
      <c r="N194" s="227" t="s">
        <v>1</v>
      </c>
      <c r="O194" s="228" t="s">
        <v>45</v>
      </c>
      <c r="P194" s="229">
        <f>I194+J194</f>
        <v>0</v>
      </c>
      <c r="Q194" s="229">
        <f>ROUND(I194*H194,2)</f>
        <v>0</v>
      </c>
      <c r="R194" s="229">
        <f>ROUND(J194*H194,2)</f>
        <v>0</v>
      </c>
      <c r="S194" s="88"/>
      <c r="T194" s="230">
        <f>S194*H194</f>
        <v>0</v>
      </c>
      <c r="U194" s="230">
        <v>0</v>
      </c>
      <c r="V194" s="230">
        <f>U194*H194</f>
        <v>0</v>
      </c>
      <c r="W194" s="230">
        <v>0</v>
      </c>
      <c r="X194" s="231">
        <f>W194*H194</f>
        <v>0</v>
      </c>
      <c r="Y194" s="35"/>
      <c r="Z194" s="35"/>
      <c r="AA194" s="35"/>
      <c r="AB194" s="35"/>
      <c r="AC194" s="35"/>
      <c r="AD194" s="35"/>
      <c r="AE194" s="35"/>
      <c r="AR194" s="232" t="s">
        <v>196</v>
      </c>
      <c r="AT194" s="232" t="s">
        <v>154</v>
      </c>
      <c r="AU194" s="232" t="s">
        <v>92</v>
      </c>
      <c r="AY194" s="14" t="s">
        <v>150</v>
      </c>
      <c r="BE194" s="233">
        <f>IF(O194="základní",K194,0)</f>
        <v>0</v>
      </c>
      <c r="BF194" s="233">
        <f>IF(O194="snížená",K194,0)</f>
        <v>0</v>
      </c>
      <c r="BG194" s="233">
        <f>IF(O194="zákl. přenesená",K194,0)</f>
        <v>0</v>
      </c>
      <c r="BH194" s="233">
        <f>IF(O194="sníž. přenesená",K194,0)</f>
        <v>0</v>
      </c>
      <c r="BI194" s="233">
        <f>IF(O194="nulová",K194,0)</f>
        <v>0</v>
      </c>
      <c r="BJ194" s="14" t="s">
        <v>90</v>
      </c>
      <c r="BK194" s="233">
        <f>ROUND(P194*H194,2)</f>
        <v>0</v>
      </c>
      <c r="BL194" s="14" t="s">
        <v>196</v>
      </c>
      <c r="BM194" s="232" t="s">
        <v>354</v>
      </c>
    </row>
    <row r="195" s="2" customFormat="1" ht="16.5" customHeight="1">
      <c r="A195" s="35"/>
      <c r="B195" s="36"/>
      <c r="C195" s="219" t="s">
        <v>280</v>
      </c>
      <c r="D195" s="219" t="s">
        <v>154</v>
      </c>
      <c r="E195" s="220" t="s">
        <v>355</v>
      </c>
      <c r="F195" s="221" t="s">
        <v>249</v>
      </c>
      <c r="G195" s="222" t="s">
        <v>199</v>
      </c>
      <c r="H195" s="223">
        <v>1</v>
      </c>
      <c r="I195" s="224"/>
      <c r="J195" s="224"/>
      <c r="K195" s="225">
        <f>ROUND(P195*H195,2)</f>
        <v>0</v>
      </c>
      <c r="L195" s="226"/>
      <c r="M195" s="41"/>
      <c r="N195" s="227" t="s">
        <v>1</v>
      </c>
      <c r="O195" s="228" t="s">
        <v>45</v>
      </c>
      <c r="P195" s="229">
        <f>I195+J195</f>
        <v>0</v>
      </c>
      <c r="Q195" s="229">
        <f>ROUND(I195*H195,2)</f>
        <v>0</v>
      </c>
      <c r="R195" s="229">
        <f>ROUND(J195*H195,2)</f>
        <v>0</v>
      </c>
      <c r="S195" s="88"/>
      <c r="T195" s="230">
        <f>S195*H195</f>
        <v>0</v>
      </c>
      <c r="U195" s="230">
        <v>0</v>
      </c>
      <c r="V195" s="230">
        <f>U195*H195</f>
        <v>0</v>
      </c>
      <c r="W195" s="230">
        <v>0</v>
      </c>
      <c r="X195" s="231">
        <f>W195*H195</f>
        <v>0</v>
      </c>
      <c r="Y195" s="35"/>
      <c r="Z195" s="35"/>
      <c r="AA195" s="35"/>
      <c r="AB195" s="35"/>
      <c r="AC195" s="35"/>
      <c r="AD195" s="35"/>
      <c r="AE195" s="35"/>
      <c r="AR195" s="232" t="s">
        <v>196</v>
      </c>
      <c r="AT195" s="232" t="s">
        <v>154</v>
      </c>
      <c r="AU195" s="232" t="s">
        <v>92</v>
      </c>
      <c r="AY195" s="14" t="s">
        <v>150</v>
      </c>
      <c r="BE195" s="233">
        <f>IF(O195="základní",K195,0)</f>
        <v>0</v>
      </c>
      <c r="BF195" s="233">
        <f>IF(O195="snížená",K195,0)</f>
        <v>0</v>
      </c>
      <c r="BG195" s="233">
        <f>IF(O195="zákl. přenesená",K195,0)</f>
        <v>0</v>
      </c>
      <c r="BH195" s="233">
        <f>IF(O195="sníž. přenesená",K195,0)</f>
        <v>0</v>
      </c>
      <c r="BI195" s="233">
        <f>IF(O195="nulová",K195,0)</f>
        <v>0</v>
      </c>
      <c r="BJ195" s="14" t="s">
        <v>90</v>
      </c>
      <c r="BK195" s="233">
        <f>ROUND(P195*H195,2)</f>
        <v>0</v>
      </c>
      <c r="BL195" s="14" t="s">
        <v>196</v>
      </c>
      <c r="BM195" s="232" t="s">
        <v>356</v>
      </c>
    </row>
    <row r="196" s="12" customFormat="1" ht="22.8" customHeight="1">
      <c r="A196" s="12"/>
      <c r="B196" s="202"/>
      <c r="C196" s="203"/>
      <c r="D196" s="204" t="s">
        <v>81</v>
      </c>
      <c r="E196" s="217" t="s">
        <v>357</v>
      </c>
      <c r="F196" s="217" t="s">
        <v>358</v>
      </c>
      <c r="G196" s="203"/>
      <c r="H196" s="203"/>
      <c r="I196" s="206"/>
      <c r="J196" s="206"/>
      <c r="K196" s="218">
        <f>BK196</f>
        <v>0</v>
      </c>
      <c r="L196" s="203"/>
      <c r="M196" s="208"/>
      <c r="N196" s="209"/>
      <c r="O196" s="210"/>
      <c r="P196" s="210"/>
      <c r="Q196" s="211">
        <f>SUM(Q197:Q216)</f>
        <v>0</v>
      </c>
      <c r="R196" s="211">
        <f>SUM(R197:R216)</f>
        <v>0</v>
      </c>
      <c r="S196" s="210"/>
      <c r="T196" s="212">
        <f>SUM(T197:T216)</f>
        <v>0</v>
      </c>
      <c r="U196" s="210"/>
      <c r="V196" s="212">
        <f>SUM(V197:V216)</f>
        <v>0</v>
      </c>
      <c r="W196" s="210"/>
      <c r="X196" s="213">
        <f>SUM(X197:X216)</f>
        <v>0</v>
      </c>
      <c r="Y196" s="12"/>
      <c r="Z196" s="12"/>
      <c r="AA196" s="12"/>
      <c r="AB196" s="12"/>
      <c r="AC196" s="12"/>
      <c r="AD196" s="12"/>
      <c r="AE196" s="12"/>
      <c r="AR196" s="214" t="s">
        <v>90</v>
      </c>
      <c r="AT196" s="215" t="s">
        <v>81</v>
      </c>
      <c r="AU196" s="215" t="s">
        <v>90</v>
      </c>
      <c r="AY196" s="214" t="s">
        <v>150</v>
      </c>
      <c r="BK196" s="216">
        <f>SUM(BK197:BK216)</f>
        <v>0</v>
      </c>
    </row>
    <row r="197" s="2" customFormat="1" ht="16.5" customHeight="1">
      <c r="A197" s="35"/>
      <c r="B197" s="36"/>
      <c r="C197" s="219" t="s">
        <v>359</v>
      </c>
      <c r="D197" s="219" t="s">
        <v>154</v>
      </c>
      <c r="E197" s="220" t="s">
        <v>360</v>
      </c>
      <c r="F197" s="221" t="s">
        <v>361</v>
      </c>
      <c r="G197" s="222" t="s">
        <v>195</v>
      </c>
      <c r="H197" s="223">
        <v>1</v>
      </c>
      <c r="I197" s="224"/>
      <c r="J197" s="224"/>
      <c r="K197" s="225">
        <f>ROUND(P197*H197,2)</f>
        <v>0</v>
      </c>
      <c r="L197" s="226"/>
      <c r="M197" s="41"/>
      <c r="N197" s="227" t="s">
        <v>1</v>
      </c>
      <c r="O197" s="228" t="s">
        <v>45</v>
      </c>
      <c r="P197" s="229">
        <f>I197+J197</f>
        <v>0</v>
      </c>
      <c r="Q197" s="229">
        <f>ROUND(I197*H197,2)</f>
        <v>0</v>
      </c>
      <c r="R197" s="229">
        <f>ROUND(J197*H197,2)</f>
        <v>0</v>
      </c>
      <c r="S197" s="88"/>
      <c r="T197" s="230">
        <f>S197*H197</f>
        <v>0</v>
      </c>
      <c r="U197" s="230">
        <v>0</v>
      </c>
      <c r="V197" s="230">
        <f>U197*H197</f>
        <v>0</v>
      </c>
      <c r="W197" s="230">
        <v>0</v>
      </c>
      <c r="X197" s="231">
        <f>W197*H197</f>
        <v>0</v>
      </c>
      <c r="Y197" s="35"/>
      <c r="Z197" s="35"/>
      <c r="AA197" s="35"/>
      <c r="AB197" s="35"/>
      <c r="AC197" s="35"/>
      <c r="AD197" s="35"/>
      <c r="AE197" s="35"/>
      <c r="AR197" s="232" t="s">
        <v>196</v>
      </c>
      <c r="AT197" s="232" t="s">
        <v>154</v>
      </c>
      <c r="AU197" s="232" t="s">
        <v>92</v>
      </c>
      <c r="AY197" s="14" t="s">
        <v>150</v>
      </c>
      <c r="BE197" s="233">
        <f>IF(O197="základní",K197,0)</f>
        <v>0</v>
      </c>
      <c r="BF197" s="233">
        <f>IF(O197="snížená",K197,0)</f>
        <v>0</v>
      </c>
      <c r="BG197" s="233">
        <f>IF(O197="zákl. přenesená",K197,0)</f>
        <v>0</v>
      </c>
      <c r="BH197" s="233">
        <f>IF(O197="sníž. přenesená",K197,0)</f>
        <v>0</v>
      </c>
      <c r="BI197" s="233">
        <f>IF(O197="nulová",K197,0)</f>
        <v>0</v>
      </c>
      <c r="BJ197" s="14" t="s">
        <v>90</v>
      </c>
      <c r="BK197" s="233">
        <f>ROUND(P197*H197,2)</f>
        <v>0</v>
      </c>
      <c r="BL197" s="14" t="s">
        <v>196</v>
      </c>
      <c r="BM197" s="232" t="s">
        <v>362</v>
      </c>
    </row>
    <row r="198" s="2" customFormat="1" ht="16.5" customHeight="1">
      <c r="A198" s="35"/>
      <c r="B198" s="36"/>
      <c r="C198" s="219" t="s">
        <v>283</v>
      </c>
      <c r="D198" s="219" t="s">
        <v>154</v>
      </c>
      <c r="E198" s="220" t="s">
        <v>363</v>
      </c>
      <c r="F198" s="221" t="s">
        <v>364</v>
      </c>
      <c r="G198" s="222" t="s">
        <v>195</v>
      </c>
      <c r="H198" s="223">
        <v>1</v>
      </c>
      <c r="I198" s="224"/>
      <c r="J198" s="224"/>
      <c r="K198" s="225">
        <f>ROUND(P198*H198,2)</f>
        <v>0</v>
      </c>
      <c r="L198" s="226"/>
      <c r="M198" s="41"/>
      <c r="N198" s="227" t="s">
        <v>1</v>
      </c>
      <c r="O198" s="228" t="s">
        <v>45</v>
      </c>
      <c r="P198" s="229">
        <f>I198+J198</f>
        <v>0</v>
      </c>
      <c r="Q198" s="229">
        <f>ROUND(I198*H198,2)</f>
        <v>0</v>
      </c>
      <c r="R198" s="229">
        <f>ROUND(J198*H198,2)</f>
        <v>0</v>
      </c>
      <c r="S198" s="88"/>
      <c r="T198" s="230">
        <f>S198*H198</f>
        <v>0</v>
      </c>
      <c r="U198" s="230">
        <v>0</v>
      </c>
      <c r="V198" s="230">
        <f>U198*H198</f>
        <v>0</v>
      </c>
      <c r="W198" s="230">
        <v>0</v>
      </c>
      <c r="X198" s="231">
        <f>W198*H198</f>
        <v>0</v>
      </c>
      <c r="Y198" s="35"/>
      <c r="Z198" s="35"/>
      <c r="AA198" s="35"/>
      <c r="AB198" s="35"/>
      <c r="AC198" s="35"/>
      <c r="AD198" s="35"/>
      <c r="AE198" s="35"/>
      <c r="AR198" s="232" t="s">
        <v>196</v>
      </c>
      <c r="AT198" s="232" t="s">
        <v>154</v>
      </c>
      <c r="AU198" s="232" t="s">
        <v>92</v>
      </c>
      <c r="AY198" s="14" t="s">
        <v>150</v>
      </c>
      <c r="BE198" s="233">
        <f>IF(O198="základní",K198,0)</f>
        <v>0</v>
      </c>
      <c r="BF198" s="233">
        <f>IF(O198="snížená",K198,0)</f>
        <v>0</v>
      </c>
      <c r="BG198" s="233">
        <f>IF(O198="zákl. přenesená",K198,0)</f>
        <v>0</v>
      </c>
      <c r="BH198" s="233">
        <f>IF(O198="sníž. přenesená",K198,0)</f>
        <v>0</v>
      </c>
      <c r="BI198" s="233">
        <f>IF(O198="nulová",K198,0)</f>
        <v>0</v>
      </c>
      <c r="BJ198" s="14" t="s">
        <v>90</v>
      </c>
      <c r="BK198" s="233">
        <f>ROUND(P198*H198,2)</f>
        <v>0</v>
      </c>
      <c r="BL198" s="14" t="s">
        <v>196</v>
      </c>
      <c r="BM198" s="232" t="s">
        <v>365</v>
      </c>
    </row>
    <row r="199" s="2" customFormat="1" ht="16.5" customHeight="1">
      <c r="A199" s="35"/>
      <c r="B199" s="36"/>
      <c r="C199" s="219" t="s">
        <v>366</v>
      </c>
      <c r="D199" s="219" t="s">
        <v>154</v>
      </c>
      <c r="E199" s="220" t="s">
        <v>367</v>
      </c>
      <c r="F199" s="221" t="s">
        <v>368</v>
      </c>
      <c r="G199" s="222" t="s">
        <v>195</v>
      </c>
      <c r="H199" s="223">
        <v>1</v>
      </c>
      <c r="I199" s="224"/>
      <c r="J199" s="224"/>
      <c r="K199" s="225">
        <f>ROUND(P199*H199,2)</f>
        <v>0</v>
      </c>
      <c r="L199" s="226"/>
      <c r="M199" s="41"/>
      <c r="N199" s="227" t="s">
        <v>1</v>
      </c>
      <c r="O199" s="228" t="s">
        <v>45</v>
      </c>
      <c r="P199" s="229">
        <f>I199+J199</f>
        <v>0</v>
      </c>
      <c r="Q199" s="229">
        <f>ROUND(I199*H199,2)</f>
        <v>0</v>
      </c>
      <c r="R199" s="229">
        <f>ROUND(J199*H199,2)</f>
        <v>0</v>
      </c>
      <c r="S199" s="88"/>
      <c r="T199" s="230">
        <f>S199*H199</f>
        <v>0</v>
      </c>
      <c r="U199" s="230">
        <v>0</v>
      </c>
      <c r="V199" s="230">
        <f>U199*H199</f>
        <v>0</v>
      </c>
      <c r="W199" s="230">
        <v>0</v>
      </c>
      <c r="X199" s="231">
        <f>W199*H199</f>
        <v>0</v>
      </c>
      <c r="Y199" s="35"/>
      <c r="Z199" s="35"/>
      <c r="AA199" s="35"/>
      <c r="AB199" s="35"/>
      <c r="AC199" s="35"/>
      <c r="AD199" s="35"/>
      <c r="AE199" s="35"/>
      <c r="AR199" s="232" t="s">
        <v>196</v>
      </c>
      <c r="AT199" s="232" t="s">
        <v>154</v>
      </c>
      <c r="AU199" s="232" t="s">
        <v>92</v>
      </c>
      <c r="AY199" s="14" t="s">
        <v>150</v>
      </c>
      <c r="BE199" s="233">
        <f>IF(O199="základní",K199,0)</f>
        <v>0</v>
      </c>
      <c r="BF199" s="233">
        <f>IF(O199="snížená",K199,0)</f>
        <v>0</v>
      </c>
      <c r="BG199" s="233">
        <f>IF(O199="zákl. přenesená",K199,0)</f>
        <v>0</v>
      </c>
      <c r="BH199" s="233">
        <f>IF(O199="sníž. přenesená",K199,0)</f>
        <v>0</v>
      </c>
      <c r="BI199" s="233">
        <f>IF(O199="nulová",K199,0)</f>
        <v>0</v>
      </c>
      <c r="BJ199" s="14" t="s">
        <v>90</v>
      </c>
      <c r="BK199" s="233">
        <f>ROUND(P199*H199,2)</f>
        <v>0</v>
      </c>
      <c r="BL199" s="14" t="s">
        <v>196</v>
      </c>
      <c r="BM199" s="232" t="s">
        <v>369</v>
      </c>
    </row>
    <row r="200" s="2" customFormat="1" ht="16.5" customHeight="1">
      <c r="A200" s="35"/>
      <c r="B200" s="36"/>
      <c r="C200" s="219" t="s">
        <v>285</v>
      </c>
      <c r="D200" s="219" t="s">
        <v>154</v>
      </c>
      <c r="E200" s="220" t="s">
        <v>370</v>
      </c>
      <c r="F200" s="221" t="s">
        <v>371</v>
      </c>
      <c r="G200" s="222" t="s">
        <v>195</v>
      </c>
      <c r="H200" s="223">
        <v>1</v>
      </c>
      <c r="I200" s="224"/>
      <c r="J200" s="224"/>
      <c r="K200" s="225">
        <f>ROUND(P200*H200,2)</f>
        <v>0</v>
      </c>
      <c r="L200" s="226"/>
      <c r="M200" s="41"/>
      <c r="N200" s="227" t="s">
        <v>1</v>
      </c>
      <c r="O200" s="228" t="s">
        <v>45</v>
      </c>
      <c r="P200" s="229">
        <f>I200+J200</f>
        <v>0</v>
      </c>
      <c r="Q200" s="229">
        <f>ROUND(I200*H200,2)</f>
        <v>0</v>
      </c>
      <c r="R200" s="229">
        <f>ROUND(J200*H200,2)</f>
        <v>0</v>
      </c>
      <c r="S200" s="88"/>
      <c r="T200" s="230">
        <f>S200*H200</f>
        <v>0</v>
      </c>
      <c r="U200" s="230">
        <v>0</v>
      </c>
      <c r="V200" s="230">
        <f>U200*H200</f>
        <v>0</v>
      </c>
      <c r="W200" s="230">
        <v>0</v>
      </c>
      <c r="X200" s="231">
        <f>W200*H200</f>
        <v>0</v>
      </c>
      <c r="Y200" s="35"/>
      <c r="Z200" s="35"/>
      <c r="AA200" s="35"/>
      <c r="AB200" s="35"/>
      <c r="AC200" s="35"/>
      <c r="AD200" s="35"/>
      <c r="AE200" s="35"/>
      <c r="AR200" s="232" t="s">
        <v>196</v>
      </c>
      <c r="AT200" s="232" t="s">
        <v>154</v>
      </c>
      <c r="AU200" s="232" t="s">
        <v>92</v>
      </c>
      <c r="AY200" s="14" t="s">
        <v>150</v>
      </c>
      <c r="BE200" s="233">
        <f>IF(O200="základní",K200,0)</f>
        <v>0</v>
      </c>
      <c r="BF200" s="233">
        <f>IF(O200="snížená",K200,0)</f>
        <v>0</v>
      </c>
      <c r="BG200" s="233">
        <f>IF(O200="zákl. přenesená",K200,0)</f>
        <v>0</v>
      </c>
      <c r="BH200" s="233">
        <f>IF(O200="sníž. přenesená",K200,0)</f>
        <v>0</v>
      </c>
      <c r="BI200" s="233">
        <f>IF(O200="nulová",K200,0)</f>
        <v>0</v>
      </c>
      <c r="BJ200" s="14" t="s">
        <v>90</v>
      </c>
      <c r="BK200" s="233">
        <f>ROUND(P200*H200,2)</f>
        <v>0</v>
      </c>
      <c r="BL200" s="14" t="s">
        <v>196</v>
      </c>
      <c r="BM200" s="232" t="s">
        <v>372</v>
      </c>
    </row>
    <row r="201" s="2" customFormat="1" ht="16.5" customHeight="1">
      <c r="A201" s="35"/>
      <c r="B201" s="36"/>
      <c r="C201" s="219" t="s">
        <v>373</v>
      </c>
      <c r="D201" s="219" t="s">
        <v>154</v>
      </c>
      <c r="E201" s="220" t="s">
        <v>374</v>
      </c>
      <c r="F201" s="221" t="s">
        <v>375</v>
      </c>
      <c r="G201" s="222" t="s">
        <v>195</v>
      </c>
      <c r="H201" s="223">
        <v>1</v>
      </c>
      <c r="I201" s="224"/>
      <c r="J201" s="224"/>
      <c r="K201" s="225">
        <f>ROUND(P201*H201,2)</f>
        <v>0</v>
      </c>
      <c r="L201" s="226"/>
      <c r="M201" s="41"/>
      <c r="N201" s="227" t="s">
        <v>1</v>
      </c>
      <c r="O201" s="228" t="s">
        <v>45</v>
      </c>
      <c r="P201" s="229">
        <f>I201+J201</f>
        <v>0</v>
      </c>
      <c r="Q201" s="229">
        <f>ROUND(I201*H201,2)</f>
        <v>0</v>
      </c>
      <c r="R201" s="229">
        <f>ROUND(J201*H201,2)</f>
        <v>0</v>
      </c>
      <c r="S201" s="88"/>
      <c r="T201" s="230">
        <f>S201*H201</f>
        <v>0</v>
      </c>
      <c r="U201" s="230">
        <v>0</v>
      </c>
      <c r="V201" s="230">
        <f>U201*H201</f>
        <v>0</v>
      </c>
      <c r="W201" s="230">
        <v>0</v>
      </c>
      <c r="X201" s="231">
        <f>W201*H201</f>
        <v>0</v>
      </c>
      <c r="Y201" s="35"/>
      <c r="Z201" s="35"/>
      <c r="AA201" s="35"/>
      <c r="AB201" s="35"/>
      <c r="AC201" s="35"/>
      <c r="AD201" s="35"/>
      <c r="AE201" s="35"/>
      <c r="AR201" s="232" t="s">
        <v>196</v>
      </c>
      <c r="AT201" s="232" t="s">
        <v>154</v>
      </c>
      <c r="AU201" s="232" t="s">
        <v>92</v>
      </c>
      <c r="AY201" s="14" t="s">
        <v>150</v>
      </c>
      <c r="BE201" s="233">
        <f>IF(O201="základní",K201,0)</f>
        <v>0</v>
      </c>
      <c r="BF201" s="233">
        <f>IF(O201="snížená",K201,0)</f>
        <v>0</v>
      </c>
      <c r="BG201" s="233">
        <f>IF(O201="zákl. přenesená",K201,0)</f>
        <v>0</v>
      </c>
      <c r="BH201" s="233">
        <f>IF(O201="sníž. přenesená",K201,0)</f>
        <v>0</v>
      </c>
      <c r="BI201" s="233">
        <f>IF(O201="nulová",K201,0)</f>
        <v>0</v>
      </c>
      <c r="BJ201" s="14" t="s">
        <v>90</v>
      </c>
      <c r="BK201" s="233">
        <f>ROUND(P201*H201,2)</f>
        <v>0</v>
      </c>
      <c r="BL201" s="14" t="s">
        <v>196</v>
      </c>
      <c r="BM201" s="232" t="s">
        <v>376</v>
      </c>
    </row>
    <row r="202" s="2" customFormat="1" ht="16.5" customHeight="1">
      <c r="A202" s="35"/>
      <c r="B202" s="36"/>
      <c r="C202" s="219" t="s">
        <v>288</v>
      </c>
      <c r="D202" s="219" t="s">
        <v>154</v>
      </c>
      <c r="E202" s="220" t="s">
        <v>377</v>
      </c>
      <c r="F202" s="221" t="s">
        <v>378</v>
      </c>
      <c r="G202" s="222" t="s">
        <v>195</v>
      </c>
      <c r="H202" s="223">
        <v>1</v>
      </c>
      <c r="I202" s="224"/>
      <c r="J202" s="224"/>
      <c r="K202" s="225">
        <f>ROUND(P202*H202,2)</f>
        <v>0</v>
      </c>
      <c r="L202" s="226"/>
      <c r="M202" s="41"/>
      <c r="N202" s="227" t="s">
        <v>1</v>
      </c>
      <c r="O202" s="228" t="s">
        <v>45</v>
      </c>
      <c r="P202" s="229">
        <f>I202+J202</f>
        <v>0</v>
      </c>
      <c r="Q202" s="229">
        <f>ROUND(I202*H202,2)</f>
        <v>0</v>
      </c>
      <c r="R202" s="229">
        <f>ROUND(J202*H202,2)</f>
        <v>0</v>
      </c>
      <c r="S202" s="88"/>
      <c r="T202" s="230">
        <f>S202*H202</f>
        <v>0</v>
      </c>
      <c r="U202" s="230">
        <v>0</v>
      </c>
      <c r="V202" s="230">
        <f>U202*H202</f>
        <v>0</v>
      </c>
      <c r="W202" s="230">
        <v>0</v>
      </c>
      <c r="X202" s="231">
        <f>W202*H202</f>
        <v>0</v>
      </c>
      <c r="Y202" s="35"/>
      <c r="Z202" s="35"/>
      <c r="AA202" s="35"/>
      <c r="AB202" s="35"/>
      <c r="AC202" s="35"/>
      <c r="AD202" s="35"/>
      <c r="AE202" s="35"/>
      <c r="AR202" s="232" t="s">
        <v>196</v>
      </c>
      <c r="AT202" s="232" t="s">
        <v>154</v>
      </c>
      <c r="AU202" s="232" t="s">
        <v>92</v>
      </c>
      <c r="AY202" s="14" t="s">
        <v>150</v>
      </c>
      <c r="BE202" s="233">
        <f>IF(O202="základní",K202,0)</f>
        <v>0</v>
      </c>
      <c r="BF202" s="233">
        <f>IF(O202="snížená",K202,0)</f>
        <v>0</v>
      </c>
      <c r="BG202" s="233">
        <f>IF(O202="zákl. přenesená",K202,0)</f>
        <v>0</v>
      </c>
      <c r="BH202" s="233">
        <f>IF(O202="sníž. přenesená",K202,0)</f>
        <v>0</v>
      </c>
      <c r="BI202" s="233">
        <f>IF(O202="nulová",K202,0)</f>
        <v>0</v>
      </c>
      <c r="BJ202" s="14" t="s">
        <v>90</v>
      </c>
      <c r="BK202" s="233">
        <f>ROUND(P202*H202,2)</f>
        <v>0</v>
      </c>
      <c r="BL202" s="14" t="s">
        <v>196</v>
      </c>
      <c r="BM202" s="232" t="s">
        <v>379</v>
      </c>
    </row>
    <row r="203" s="2" customFormat="1" ht="16.5" customHeight="1">
      <c r="A203" s="35"/>
      <c r="B203" s="36"/>
      <c r="C203" s="219" t="s">
        <v>380</v>
      </c>
      <c r="D203" s="219" t="s">
        <v>154</v>
      </c>
      <c r="E203" s="220" t="s">
        <v>381</v>
      </c>
      <c r="F203" s="221" t="s">
        <v>382</v>
      </c>
      <c r="G203" s="222" t="s">
        <v>195</v>
      </c>
      <c r="H203" s="223">
        <v>1</v>
      </c>
      <c r="I203" s="224"/>
      <c r="J203" s="224"/>
      <c r="K203" s="225">
        <f>ROUND(P203*H203,2)</f>
        <v>0</v>
      </c>
      <c r="L203" s="226"/>
      <c r="M203" s="41"/>
      <c r="N203" s="227" t="s">
        <v>1</v>
      </c>
      <c r="O203" s="228" t="s">
        <v>45</v>
      </c>
      <c r="P203" s="229">
        <f>I203+J203</f>
        <v>0</v>
      </c>
      <c r="Q203" s="229">
        <f>ROUND(I203*H203,2)</f>
        <v>0</v>
      </c>
      <c r="R203" s="229">
        <f>ROUND(J203*H203,2)</f>
        <v>0</v>
      </c>
      <c r="S203" s="88"/>
      <c r="T203" s="230">
        <f>S203*H203</f>
        <v>0</v>
      </c>
      <c r="U203" s="230">
        <v>0</v>
      </c>
      <c r="V203" s="230">
        <f>U203*H203</f>
        <v>0</v>
      </c>
      <c r="W203" s="230">
        <v>0</v>
      </c>
      <c r="X203" s="231">
        <f>W203*H203</f>
        <v>0</v>
      </c>
      <c r="Y203" s="35"/>
      <c r="Z203" s="35"/>
      <c r="AA203" s="35"/>
      <c r="AB203" s="35"/>
      <c r="AC203" s="35"/>
      <c r="AD203" s="35"/>
      <c r="AE203" s="35"/>
      <c r="AR203" s="232" t="s">
        <v>196</v>
      </c>
      <c r="AT203" s="232" t="s">
        <v>154</v>
      </c>
      <c r="AU203" s="232" t="s">
        <v>92</v>
      </c>
      <c r="AY203" s="14" t="s">
        <v>150</v>
      </c>
      <c r="BE203" s="233">
        <f>IF(O203="základní",K203,0)</f>
        <v>0</v>
      </c>
      <c r="BF203" s="233">
        <f>IF(O203="snížená",K203,0)</f>
        <v>0</v>
      </c>
      <c r="BG203" s="233">
        <f>IF(O203="zákl. přenesená",K203,0)</f>
        <v>0</v>
      </c>
      <c r="BH203" s="233">
        <f>IF(O203="sníž. přenesená",K203,0)</f>
        <v>0</v>
      </c>
      <c r="BI203" s="233">
        <f>IF(O203="nulová",K203,0)</f>
        <v>0</v>
      </c>
      <c r="BJ203" s="14" t="s">
        <v>90</v>
      </c>
      <c r="BK203" s="233">
        <f>ROUND(P203*H203,2)</f>
        <v>0</v>
      </c>
      <c r="BL203" s="14" t="s">
        <v>196</v>
      </c>
      <c r="BM203" s="232" t="s">
        <v>383</v>
      </c>
    </row>
    <row r="204" s="2" customFormat="1" ht="16.5" customHeight="1">
      <c r="A204" s="35"/>
      <c r="B204" s="36"/>
      <c r="C204" s="219" t="s">
        <v>290</v>
      </c>
      <c r="D204" s="219" t="s">
        <v>154</v>
      </c>
      <c r="E204" s="220" t="s">
        <v>384</v>
      </c>
      <c r="F204" s="221" t="s">
        <v>385</v>
      </c>
      <c r="G204" s="222" t="s">
        <v>195</v>
      </c>
      <c r="H204" s="223">
        <v>1</v>
      </c>
      <c r="I204" s="224"/>
      <c r="J204" s="224"/>
      <c r="K204" s="225">
        <f>ROUND(P204*H204,2)</f>
        <v>0</v>
      </c>
      <c r="L204" s="226"/>
      <c r="M204" s="41"/>
      <c r="N204" s="227" t="s">
        <v>1</v>
      </c>
      <c r="O204" s="228" t="s">
        <v>45</v>
      </c>
      <c r="P204" s="229">
        <f>I204+J204</f>
        <v>0</v>
      </c>
      <c r="Q204" s="229">
        <f>ROUND(I204*H204,2)</f>
        <v>0</v>
      </c>
      <c r="R204" s="229">
        <f>ROUND(J204*H204,2)</f>
        <v>0</v>
      </c>
      <c r="S204" s="88"/>
      <c r="T204" s="230">
        <f>S204*H204</f>
        <v>0</v>
      </c>
      <c r="U204" s="230">
        <v>0</v>
      </c>
      <c r="V204" s="230">
        <f>U204*H204</f>
        <v>0</v>
      </c>
      <c r="W204" s="230">
        <v>0</v>
      </c>
      <c r="X204" s="231">
        <f>W204*H204</f>
        <v>0</v>
      </c>
      <c r="Y204" s="35"/>
      <c r="Z204" s="35"/>
      <c r="AA204" s="35"/>
      <c r="AB204" s="35"/>
      <c r="AC204" s="35"/>
      <c r="AD204" s="35"/>
      <c r="AE204" s="35"/>
      <c r="AR204" s="232" t="s">
        <v>196</v>
      </c>
      <c r="AT204" s="232" t="s">
        <v>154</v>
      </c>
      <c r="AU204" s="232" t="s">
        <v>92</v>
      </c>
      <c r="AY204" s="14" t="s">
        <v>150</v>
      </c>
      <c r="BE204" s="233">
        <f>IF(O204="základní",K204,0)</f>
        <v>0</v>
      </c>
      <c r="BF204" s="233">
        <f>IF(O204="snížená",K204,0)</f>
        <v>0</v>
      </c>
      <c r="BG204" s="233">
        <f>IF(O204="zákl. přenesená",K204,0)</f>
        <v>0</v>
      </c>
      <c r="BH204" s="233">
        <f>IF(O204="sníž. přenesená",K204,0)</f>
        <v>0</v>
      </c>
      <c r="BI204" s="233">
        <f>IF(O204="nulová",K204,0)</f>
        <v>0</v>
      </c>
      <c r="BJ204" s="14" t="s">
        <v>90</v>
      </c>
      <c r="BK204" s="233">
        <f>ROUND(P204*H204,2)</f>
        <v>0</v>
      </c>
      <c r="BL204" s="14" t="s">
        <v>196</v>
      </c>
      <c r="BM204" s="232" t="s">
        <v>386</v>
      </c>
    </row>
    <row r="205" s="2" customFormat="1" ht="16.5" customHeight="1">
      <c r="A205" s="35"/>
      <c r="B205" s="36"/>
      <c r="C205" s="219" t="s">
        <v>387</v>
      </c>
      <c r="D205" s="219" t="s">
        <v>154</v>
      </c>
      <c r="E205" s="220" t="s">
        <v>388</v>
      </c>
      <c r="F205" s="221" t="s">
        <v>389</v>
      </c>
      <c r="G205" s="222" t="s">
        <v>195</v>
      </c>
      <c r="H205" s="223">
        <v>1</v>
      </c>
      <c r="I205" s="224"/>
      <c r="J205" s="224"/>
      <c r="K205" s="225">
        <f>ROUND(P205*H205,2)</f>
        <v>0</v>
      </c>
      <c r="L205" s="226"/>
      <c r="M205" s="41"/>
      <c r="N205" s="227" t="s">
        <v>1</v>
      </c>
      <c r="O205" s="228" t="s">
        <v>45</v>
      </c>
      <c r="P205" s="229">
        <f>I205+J205</f>
        <v>0</v>
      </c>
      <c r="Q205" s="229">
        <f>ROUND(I205*H205,2)</f>
        <v>0</v>
      </c>
      <c r="R205" s="229">
        <f>ROUND(J205*H205,2)</f>
        <v>0</v>
      </c>
      <c r="S205" s="88"/>
      <c r="T205" s="230">
        <f>S205*H205</f>
        <v>0</v>
      </c>
      <c r="U205" s="230">
        <v>0</v>
      </c>
      <c r="V205" s="230">
        <f>U205*H205</f>
        <v>0</v>
      </c>
      <c r="W205" s="230">
        <v>0</v>
      </c>
      <c r="X205" s="231">
        <f>W205*H205</f>
        <v>0</v>
      </c>
      <c r="Y205" s="35"/>
      <c r="Z205" s="35"/>
      <c r="AA205" s="35"/>
      <c r="AB205" s="35"/>
      <c r="AC205" s="35"/>
      <c r="AD205" s="35"/>
      <c r="AE205" s="35"/>
      <c r="AR205" s="232" t="s">
        <v>196</v>
      </c>
      <c r="AT205" s="232" t="s">
        <v>154</v>
      </c>
      <c r="AU205" s="232" t="s">
        <v>92</v>
      </c>
      <c r="AY205" s="14" t="s">
        <v>150</v>
      </c>
      <c r="BE205" s="233">
        <f>IF(O205="základní",K205,0)</f>
        <v>0</v>
      </c>
      <c r="BF205" s="233">
        <f>IF(O205="snížená",K205,0)</f>
        <v>0</v>
      </c>
      <c r="BG205" s="233">
        <f>IF(O205="zákl. přenesená",K205,0)</f>
        <v>0</v>
      </c>
      <c r="BH205" s="233">
        <f>IF(O205="sníž. přenesená",K205,0)</f>
        <v>0</v>
      </c>
      <c r="BI205" s="233">
        <f>IF(O205="nulová",K205,0)</f>
        <v>0</v>
      </c>
      <c r="BJ205" s="14" t="s">
        <v>90</v>
      </c>
      <c r="BK205" s="233">
        <f>ROUND(P205*H205,2)</f>
        <v>0</v>
      </c>
      <c r="BL205" s="14" t="s">
        <v>196</v>
      </c>
      <c r="BM205" s="232" t="s">
        <v>390</v>
      </c>
    </row>
    <row r="206" s="2" customFormat="1" ht="16.5" customHeight="1">
      <c r="A206" s="35"/>
      <c r="B206" s="36"/>
      <c r="C206" s="219" t="s">
        <v>293</v>
      </c>
      <c r="D206" s="219" t="s">
        <v>154</v>
      </c>
      <c r="E206" s="220" t="s">
        <v>391</v>
      </c>
      <c r="F206" s="221" t="s">
        <v>392</v>
      </c>
      <c r="G206" s="222" t="s">
        <v>195</v>
      </c>
      <c r="H206" s="223">
        <v>1</v>
      </c>
      <c r="I206" s="224"/>
      <c r="J206" s="224"/>
      <c r="K206" s="225">
        <f>ROUND(P206*H206,2)</f>
        <v>0</v>
      </c>
      <c r="L206" s="226"/>
      <c r="M206" s="41"/>
      <c r="N206" s="227" t="s">
        <v>1</v>
      </c>
      <c r="O206" s="228" t="s">
        <v>45</v>
      </c>
      <c r="P206" s="229">
        <f>I206+J206</f>
        <v>0</v>
      </c>
      <c r="Q206" s="229">
        <f>ROUND(I206*H206,2)</f>
        <v>0</v>
      </c>
      <c r="R206" s="229">
        <f>ROUND(J206*H206,2)</f>
        <v>0</v>
      </c>
      <c r="S206" s="88"/>
      <c r="T206" s="230">
        <f>S206*H206</f>
        <v>0</v>
      </c>
      <c r="U206" s="230">
        <v>0</v>
      </c>
      <c r="V206" s="230">
        <f>U206*H206</f>
        <v>0</v>
      </c>
      <c r="W206" s="230">
        <v>0</v>
      </c>
      <c r="X206" s="231">
        <f>W206*H206</f>
        <v>0</v>
      </c>
      <c r="Y206" s="35"/>
      <c r="Z206" s="35"/>
      <c r="AA206" s="35"/>
      <c r="AB206" s="35"/>
      <c r="AC206" s="35"/>
      <c r="AD206" s="35"/>
      <c r="AE206" s="35"/>
      <c r="AR206" s="232" t="s">
        <v>196</v>
      </c>
      <c r="AT206" s="232" t="s">
        <v>154</v>
      </c>
      <c r="AU206" s="232" t="s">
        <v>92</v>
      </c>
      <c r="AY206" s="14" t="s">
        <v>150</v>
      </c>
      <c r="BE206" s="233">
        <f>IF(O206="základní",K206,0)</f>
        <v>0</v>
      </c>
      <c r="BF206" s="233">
        <f>IF(O206="snížená",K206,0)</f>
        <v>0</v>
      </c>
      <c r="BG206" s="233">
        <f>IF(O206="zákl. přenesená",K206,0)</f>
        <v>0</v>
      </c>
      <c r="BH206" s="233">
        <f>IF(O206="sníž. přenesená",K206,0)</f>
        <v>0</v>
      </c>
      <c r="BI206" s="233">
        <f>IF(O206="nulová",K206,0)</f>
        <v>0</v>
      </c>
      <c r="BJ206" s="14" t="s">
        <v>90</v>
      </c>
      <c r="BK206" s="233">
        <f>ROUND(P206*H206,2)</f>
        <v>0</v>
      </c>
      <c r="BL206" s="14" t="s">
        <v>196</v>
      </c>
      <c r="BM206" s="232" t="s">
        <v>393</v>
      </c>
    </row>
    <row r="207" s="2" customFormat="1" ht="16.5" customHeight="1">
      <c r="A207" s="35"/>
      <c r="B207" s="36"/>
      <c r="C207" s="219" t="s">
        <v>394</v>
      </c>
      <c r="D207" s="219" t="s">
        <v>154</v>
      </c>
      <c r="E207" s="220" t="s">
        <v>395</v>
      </c>
      <c r="F207" s="221" t="s">
        <v>396</v>
      </c>
      <c r="G207" s="222" t="s">
        <v>195</v>
      </c>
      <c r="H207" s="223">
        <v>1</v>
      </c>
      <c r="I207" s="224"/>
      <c r="J207" s="224"/>
      <c r="K207" s="225">
        <f>ROUND(P207*H207,2)</f>
        <v>0</v>
      </c>
      <c r="L207" s="226"/>
      <c r="M207" s="41"/>
      <c r="N207" s="227" t="s">
        <v>1</v>
      </c>
      <c r="O207" s="228" t="s">
        <v>45</v>
      </c>
      <c r="P207" s="229">
        <f>I207+J207</f>
        <v>0</v>
      </c>
      <c r="Q207" s="229">
        <f>ROUND(I207*H207,2)</f>
        <v>0</v>
      </c>
      <c r="R207" s="229">
        <f>ROUND(J207*H207,2)</f>
        <v>0</v>
      </c>
      <c r="S207" s="88"/>
      <c r="T207" s="230">
        <f>S207*H207</f>
        <v>0</v>
      </c>
      <c r="U207" s="230">
        <v>0</v>
      </c>
      <c r="V207" s="230">
        <f>U207*H207</f>
        <v>0</v>
      </c>
      <c r="W207" s="230">
        <v>0</v>
      </c>
      <c r="X207" s="231">
        <f>W207*H207</f>
        <v>0</v>
      </c>
      <c r="Y207" s="35"/>
      <c r="Z207" s="35"/>
      <c r="AA207" s="35"/>
      <c r="AB207" s="35"/>
      <c r="AC207" s="35"/>
      <c r="AD207" s="35"/>
      <c r="AE207" s="35"/>
      <c r="AR207" s="232" t="s">
        <v>196</v>
      </c>
      <c r="AT207" s="232" t="s">
        <v>154</v>
      </c>
      <c r="AU207" s="232" t="s">
        <v>92</v>
      </c>
      <c r="AY207" s="14" t="s">
        <v>150</v>
      </c>
      <c r="BE207" s="233">
        <f>IF(O207="základní",K207,0)</f>
        <v>0</v>
      </c>
      <c r="BF207" s="233">
        <f>IF(O207="snížená",K207,0)</f>
        <v>0</v>
      </c>
      <c r="BG207" s="233">
        <f>IF(O207="zákl. přenesená",K207,0)</f>
        <v>0</v>
      </c>
      <c r="BH207" s="233">
        <f>IF(O207="sníž. přenesená",K207,0)</f>
        <v>0</v>
      </c>
      <c r="BI207" s="233">
        <f>IF(O207="nulová",K207,0)</f>
        <v>0</v>
      </c>
      <c r="BJ207" s="14" t="s">
        <v>90</v>
      </c>
      <c r="BK207" s="233">
        <f>ROUND(P207*H207,2)</f>
        <v>0</v>
      </c>
      <c r="BL207" s="14" t="s">
        <v>196</v>
      </c>
      <c r="BM207" s="232" t="s">
        <v>397</v>
      </c>
    </row>
    <row r="208" s="2" customFormat="1" ht="16.5" customHeight="1">
      <c r="A208" s="35"/>
      <c r="B208" s="36"/>
      <c r="C208" s="219" t="s">
        <v>295</v>
      </c>
      <c r="D208" s="219" t="s">
        <v>154</v>
      </c>
      <c r="E208" s="220" t="s">
        <v>398</v>
      </c>
      <c r="F208" s="221" t="s">
        <v>399</v>
      </c>
      <c r="G208" s="222" t="s">
        <v>195</v>
      </c>
      <c r="H208" s="223">
        <v>1</v>
      </c>
      <c r="I208" s="224"/>
      <c r="J208" s="224"/>
      <c r="K208" s="225">
        <f>ROUND(P208*H208,2)</f>
        <v>0</v>
      </c>
      <c r="L208" s="226"/>
      <c r="M208" s="41"/>
      <c r="N208" s="227" t="s">
        <v>1</v>
      </c>
      <c r="O208" s="228" t="s">
        <v>45</v>
      </c>
      <c r="P208" s="229">
        <f>I208+J208</f>
        <v>0</v>
      </c>
      <c r="Q208" s="229">
        <f>ROUND(I208*H208,2)</f>
        <v>0</v>
      </c>
      <c r="R208" s="229">
        <f>ROUND(J208*H208,2)</f>
        <v>0</v>
      </c>
      <c r="S208" s="88"/>
      <c r="T208" s="230">
        <f>S208*H208</f>
        <v>0</v>
      </c>
      <c r="U208" s="230">
        <v>0</v>
      </c>
      <c r="V208" s="230">
        <f>U208*H208</f>
        <v>0</v>
      </c>
      <c r="W208" s="230">
        <v>0</v>
      </c>
      <c r="X208" s="231">
        <f>W208*H208</f>
        <v>0</v>
      </c>
      <c r="Y208" s="35"/>
      <c r="Z208" s="35"/>
      <c r="AA208" s="35"/>
      <c r="AB208" s="35"/>
      <c r="AC208" s="35"/>
      <c r="AD208" s="35"/>
      <c r="AE208" s="35"/>
      <c r="AR208" s="232" t="s">
        <v>196</v>
      </c>
      <c r="AT208" s="232" t="s">
        <v>154</v>
      </c>
      <c r="AU208" s="232" t="s">
        <v>92</v>
      </c>
      <c r="AY208" s="14" t="s">
        <v>150</v>
      </c>
      <c r="BE208" s="233">
        <f>IF(O208="základní",K208,0)</f>
        <v>0</v>
      </c>
      <c r="BF208" s="233">
        <f>IF(O208="snížená",K208,0)</f>
        <v>0</v>
      </c>
      <c r="BG208" s="233">
        <f>IF(O208="zákl. přenesená",K208,0)</f>
        <v>0</v>
      </c>
      <c r="BH208" s="233">
        <f>IF(O208="sníž. přenesená",K208,0)</f>
        <v>0</v>
      </c>
      <c r="BI208" s="233">
        <f>IF(O208="nulová",K208,0)</f>
        <v>0</v>
      </c>
      <c r="BJ208" s="14" t="s">
        <v>90</v>
      </c>
      <c r="BK208" s="233">
        <f>ROUND(P208*H208,2)</f>
        <v>0</v>
      </c>
      <c r="BL208" s="14" t="s">
        <v>196</v>
      </c>
      <c r="BM208" s="232" t="s">
        <v>400</v>
      </c>
    </row>
    <row r="209" s="2" customFormat="1" ht="16.5" customHeight="1">
      <c r="A209" s="35"/>
      <c r="B209" s="36"/>
      <c r="C209" s="219" t="s">
        <v>401</v>
      </c>
      <c r="D209" s="219" t="s">
        <v>154</v>
      </c>
      <c r="E209" s="220" t="s">
        <v>402</v>
      </c>
      <c r="F209" s="221" t="s">
        <v>403</v>
      </c>
      <c r="G209" s="222" t="s">
        <v>195</v>
      </c>
      <c r="H209" s="223">
        <v>1</v>
      </c>
      <c r="I209" s="224"/>
      <c r="J209" s="224"/>
      <c r="K209" s="225">
        <f>ROUND(P209*H209,2)</f>
        <v>0</v>
      </c>
      <c r="L209" s="226"/>
      <c r="M209" s="41"/>
      <c r="N209" s="227" t="s">
        <v>1</v>
      </c>
      <c r="O209" s="228" t="s">
        <v>45</v>
      </c>
      <c r="P209" s="229">
        <f>I209+J209</f>
        <v>0</v>
      </c>
      <c r="Q209" s="229">
        <f>ROUND(I209*H209,2)</f>
        <v>0</v>
      </c>
      <c r="R209" s="229">
        <f>ROUND(J209*H209,2)</f>
        <v>0</v>
      </c>
      <c r="S209" s="88"/>
      <c r="T209" s="230">
        <f>S209*H209</f>
        <v>0</v>
      </c>
      <c r="U209" s="230">
        <v>0</v>
      </c>
      <c r="V209" s="230">
        <f>U209*H209</f>
        <v>0</v>
      </c>
      <c r="W209" s="230">
        <v>0</v>
      </c>
      <c r="X209" s="231">
        <f>W209*H209</f>
        <v>0</v>
      </c>
      <c r="Y209" s="35"/>
      <c r="Z209" s="35"/>
      <c r="AA209" s="35"/>
      <c r="AB209" s="35"/>
      <c r="AC209" s="35"/>
      <c r="AD209" s="35"/>
      <c r="AE209" s="35"/>
      <c r="AR209" s="232" t="s">
        <v>196</v>
      </c>
      <c r="AT209" s="232" t="s">
        <v>154</v>
      </c>
      <c r="AU209" s="232" t="s">
        <v>92</v>
      </c>
      <c r="AY209" s="14" t="s">
        <v>150</v>
      </c>
      <c r="BE209" s="233">
        <f>IF(O209="základní",K209,0)</f>
        <v>0</v>
      </c>
      <c r="BF209" s="233">
        <f>IF(O209="snížená",K209,0)</f>
        <v>0</v>
      </c>
      <c r="BG209" s="233">
        <f>IF(O209="zákl. přenesená",K209,0)</f>
        <v>0</v>
      </c>
      <c r="BH209" s="233">
        <f>IF(O209="sníž. přenesená",K209,0)</f>
        <v>0</v>
      </c>
      <c r="BI209" s="233">
        <f>IF(O209="nulová",K209,0)</f>
        <v>0</v>
      </c>
      <c r="BJ209" s="14" t="s">
        <v>90</v>
      </c>
      <c r="BK209" s="233">
        <f>ROUND(P209*H209,2)</f>
        <v>0</v>
      </c>
      <c r="BL209" s="14" t="s">
        <v>196</v>
      </c>
      <c r="BM209" s="232" t="s">
        <v>404</v>
      </c>
    </row>
    <row r="210" s="2" customFormat="1" ht="16.5" customHeight="1">
      <c r="A210" s="35"/>
      <c r="B210" s="36"/>
      <c r="C210" s="219" t="s">
        <v>298</v>
      </c>
      <c r="D210" s="219" t="s">
        <v>154</v>
      </c>
      <c r="E210" s="220" t="s">
        <v>405</v>
      </c>
      <c r="F210" s="221" t="s">
        <v>406</v>
      </c>
      <c r="G210" s="222" t="s">
        <v>195</v>
      </c>
      <c r="H210" s="223">
        <v>1</v>
      </c>
      <c r="I210" s="224"/>
      <c r="J210" s="224"/>
      <c r="K210" s="225">
        <f>ROUND(P210*H210,2)</f>
        <v>0</v>
      </c>
      <c r="L210" s="226"/>
      <c r="M210" s="41"/>
      <c r="N210" s="227" t="s">
        <v>1</v>
      </c>
      <c r="O210" s="228" t="s">
        <v>45</v>
      </c>
      <c r="P210" s="229">
        <f>I210+J210</f>
        <v>0</v>
      </c>
      <c r="Q210" s="229">
        <f>ROUND(I210*H210,2)</f>
        <v>0</v>
      </c>
      <c r="R210" s="229">
        <f>ROUND(J210*H210,2)</f>
        <v>0</v>
      </c>
      <c r="S210" s="88"/>
      <c r="T210" s="230">
        <f>S210*H210</f>
        <v>0</v>
      </c>
      <c r="U210" s="230">
        <v>0</v>
      </c>
      <c r="V210" s="230">
        <f>U210*H210</f>
        <v>0</v>
      </c>
      <c r="W210" s="230">
        <v>0</v>
      </c>
      <c r="X210" s="231">
        <f>W210*H210</f>
        <v>0</v>
      </c>
      <c r="Y210" s="35"/>
      <c r="Z210" s="35"/>
      <c r="AA210" s="35"/>
      <c r="AB210" s="35"/>
      <c r="AC210" s="35"/>
      <c r="AD210" s="35"/>
      <c r="AE210" s="35"/>
      <c r="AR210" s="232" t="s">
        <v>196</v>
      </c>
      <c r="AT210" s="232" t="s">
        <v>154</v>
      </c>
      <c r="AU210" s="232" t="s">
        <v>92</v>
      </c>
      <c r="AY210" s="14" t="s">
        <v>150</v>
      </c>
      <c r="BE210" s="233">
        <f>IF(O210="základní",K210,0)</f>
        <v>0</v>
      </c>
      <c r="BF210" s="233">
        <f>IF(O210="snížená",K210,0)</f>
        <v>0</v>
      </c>
      <c r="BG210" s="233">
        <f>IF(O210="zákl. přenesená",K210,0)</f>
        <v>0</v>
      </c>
      <c r="BH210" s="233">
        <f>IF(O210="sníž. přenesená",K210,0)</f>
        <v>0</v>
      </c>
      <c r="BI210" s="233">
        <f>IF(O210="nulová",K210,0)</f>
        <v>0</v>
      </c>
      <c r="BJ210" s="14" t="s">
        <v>90</v>
      </c>
      <c r="BK210" s="233">
        <f>ROUND(P210*H210,2)</f>
        <v>0</v>
      </c>
      <c r="BL210" s="14" t="s">
        <v>196</v>
      </c>
      <c r="BM210" s="232" t="s">
        <v>407</v>
      </c>
    </row>
    <row r="211" s="2" customFormat="1" ht="16.5" customHeight="1">
      <c r="A211" s="35"/>
      <c r="B211" s="36"/>
      <c r="C211" s="219" t="s">
        <v>408</v>
      </c>
      <c r="D211" s="219" t="s">
        <v>154</v>
      </c>
      <c r="E211" s="220" t="s">
        <v>409</v>
      </c>
      <c r="F211" s="221" t="s">
        <v>410</v>
      </c>
      <c r="G211" s="222" t="s">
        <v>195</v>
      </c>
      <c r="H211" s="223">
        <v>1</v>
      </c>
      <c r="I211" s="224"/>
      <c r="J211" s="224"/>
      <c r="K211" s="225">
        <f>ROUND(P211*H211,2)</f>
        <v>0</v>
      </c>
      <c r="L211" s="226"/>
      <c r="M211" s="41"/>
      <c r="N211" s="227" t="s">
        <v>1</v>
      </c>
      <c r="O211" s="228" t="s">
        <v>45</v>
      </c>
      <c r="P211" s="229">
        <f>I211+J211</f>
        <v>0</v>
      </c>
      <c r="Q211" s="229">
        <f>ROUND(I211*H211,2)</f>
        <v>0</v>
      </c>
      <c r="R211" s="229">
        <f>ROUND(J211*H211,2)</f>
        <v>0</v>
      </c>
      <c r="S211" s="88"/>
      <c r="T211" s="230">
        <f>S211*H211</f>
        <v>0</v>
      </c>
      <c r="U211" s="230">
        <v>0</v>
      </c>
      <c r="V211" s="230">
        <f>U211*H211</f>
        <v>0</v>
      </c>
      <c r="W211" s="230">
        <v>0</v>
      </c>
      <c r="X211" s="231">
        <f>W211*H211</f>
        <v>0</v>
      </c>
      <c r="Y211" s="35"/>
      <c r="Z211" s="35"/>
      <c r="AA211" s="35"/>
      <c r="AB211" s="35"/>
      <c r="AC211" s="35"/>
      <c r="AD211" s="35"/>
      <c r="AE211" s="35"/>
      <c r="AR211" s="232" t="s">
        <v>196</v>
      </c>
      <c r="AT211" s="232" t="s">
        <v>154</v>
      </c>
      <c r="AU211" s="232" t="s">
        <v>92</v>
      </c>
      <c r="AY211" s="14" t="s">
        <v>150</v>
      </c>
      <c r="BE211" s="233">
        <f>IF(O211="základní",K211,0)</f>
        <v>0</v>
      </c>
      <c r="BF211" s="233">
        <f>IF(O211="snížená",K211,0)</f>
        <v>0</v>
      </c>
      <c r="BG211" s="233">
        <f>IF(O211="zákl. přenesená",K211,0)</f>
        <v>0</v>
      </c>
      <c r="BH211" s="233">
        <f>IF(O211="sníž. přenesená",K211,0)</f>
        <v>0</v>
      </c>
      <c r="BI211" s="233">
        <f>IF(O211="nulová",K211,0)</f>
        <v>0</v>
      </c>
      <c r="BJ211" s="14" t="s">
        <v>90</v>
      </c>
      <c r="BK211" s="233">
        <f>ROUND(P211*H211,2)</f>
        <v>0</v>
      </c>
      <c r="BL211" s="14" t="s">
        <v>196</v>
      </c>
      <c r="BM211" s="232" t="s">
        <v>411</v>
      </c>
    </row>
    <row r="212" s="2" customFormat="1" ht="16.5" customHeight="1">
      <c r="A212" s="35"/>
      <c r="B212" s="36"/>
      <c r="C212" s="219" t="s">
        <v>301</v>
      </c>
      <c r="D212" s="219" t="s">
        <v>154</v>
      </c>
      <c r="E212" s="220" t="s">
        <v>412</v>
      </c>
      <c r="F212" s="221" t="s">
        <v>413</v>
      </c>
      <c r="G212" s="222" t="s">
        <v>195</v>
      </c>
      <c r="H212" s="223">
        <v>1</v>
      </c>
      <c r="I212" s="224"/>
      <c r="J212" s="224"/>
      <c r="K212" s="225">
        <f>ROUND(P212*H212,2)</f>
        <v>0</v>
      </c>
      <c r="L212" s="226"/>
      <c r="M212" s="41"/>
      <c r="N212" s="227" t="s">
        <v>1</v>
      </c>
      <c r="O212" s="228" t="s">
        <v>45</v>
      </c>
      <c r="P212" s="229">
        <f>I212+J212</f>
        <v>0</v>
      </c>
      <c r="Q212" s="229">
        <f>ROUND(I212*H212,2)</f>
        <v>0</v>
      </c>
      <c r="R212" s="229">
        <f>ROUND(J212*H212,2)</f>
        <v>0</v>
      </c>
      <c r="S212" s="88"/>
      <c r="T212" s="230">
        <f>S212*H212</f>
        <v>0</v>
      </c>
      <c r="U212" s="230">
        <v>0</v>
      </c>
      <c r="V212" s="230">
        <f>U212*H212</f>
        <v>0</v>
      </c>
      <c r="W212" s="230">
        <v>0</v>
      </c>
      <c r="X212" s="231">
        <f>W212*H212</f>
        <v>0</v>
      </c>
      <c r="Y212" s="35"/>
      <c r="Z212" s="35"/>
      <c r="AA212" s="35"/>
      <c r="AB212" s="35"/>
      <c r="AC212" s="35"/>
      <c r="AD212" s="35"/>
      <c r="AE212" s="35"/>
      <c r="AR212" s="232" t="s">
        <v>196</v>
      </c>
      <c r="AT212" s="232" t="s">
        <v>154</v>
      </c>
      <c r="AU212" s="232" t="s">
        <v>92</v>
      </c>
      <c r="AY212" s="14" t="s">
        <v>150</v>
      </c>
      <c r="BE212" s="233">
        <f>IF(O212="základní",K212,0)</f>
        <v>0</v>
      </c>
      <c r="BF212" s="233">
        <f>IF(O212="snížená",K212,0)</f>
        <v>0</v>
      </c>
      <c r="BG212" s="233">
        <f>IF(O212="zákl. přenesená",K212,0)</f>
        <v>0</v>
      </c>
      <c r="BH212" s="233">
        <f>IF(O212="sníž. přenesená",K212,0)</f>
        <v>0</v>
      </c>
      <c r="BI212" s="233">
        <f>IF(O212="nulová",K212,0)</f>
        <v>0</v>
      </c>
      <c r="BJ212" s="14" t="s">
        <v>90</v>
      </c>
      <c r="BK212" s="233">
        <f>ROUND(P212*H212,2)</f>
        <v>0</v>
      </c>
      <c r="BL212" s="14" t="s">
        <v>196</v>
      </c>
      <c r="BM212" s="232" t="s">
        <v>414</v>
      </c>
    </row>
    <row r="213" s="2" customFormat="1" ht="16.5" customHeight="1">
      <c r="A213" s="35"/>
      <c r="B213" s="36"/>
      <c r="C213" s="219" t="s">
        <v>415</v>
      </c>
      <c r="D213" s="219" t="s">
        <v>154</v>
      </c>
      <c r="E213" s="220" t="s">
        <v>416</v>
      </c>
      <c r="F213" s="221" t="s">
        <v>417</v>
      </c>
      <c r="G213" s="222" t="s">
        <v>195</v>
      </c>
      <c r="H213" s="223">
        <v>1</v>
      </c>
      <c r="I213" s="224"/>
      <c r="J213" s="224"/>
      <c r="K213" s="225">
        <f>ROUND(P213*H213,2)</f>
        <v>0</v>
      </c>
      <c r="L213" s="226"/>
      <c r="M213" s="41"/>
      <c r="N213" s="227" t="s">
        <v>1</v>
      </c>
      <c r="O213" s="228" t="s">
        <v>45</v>
      </c>
      <c r="P213" s="229">
        <f>I213+J213</f>
        <v>0</v>
      </c>
      <c r="Q213" s="229">
        <f>ROUND(I213*H213,2)</f>
        <v>0</v>
      </c>
      <c r="R213" s="229">
        <f>ROUND(J213*H213,2)</f>
        <v>0</v>
      </c>
      <c r="S213" s="88"/>
      <c r="T213" s="230">
        <f>S213*H213</f>
        <v>0</v>
      </c>
      <c r="U213" s="230">
        <v>0</v>
      </c>
      <c r="V213" s="230">
        <f>U213*H213</f>
        <v>0</v>
      </c>
      <c r="W213" s="230">
        <v>0</v>
      </c>
      <c r="X213" s="231">
        <f>W213*H213</f>
        <v>0</v>
      </c>
      <c r="Y213" s="35"/>
      <c r="Z213" s="35"/>
      <c r="AA213" s="35"/>
      <c r="AB213" s="35"/>
      <c r="AC213" s="35"/>
      <c r="AD213" s="35"/>
      <c r="AE213" s="35"/>
      <c r="AR213" s="232" t="s">
        <v>196</v>
      </c>
      <c r="AT213" s="232" t="s">
        <v>154</v>
      </c>
      <c r="AU213" s="232" t="s">
        <v>92</v>
      </c>
      <c r="AY213" s="14" t="s">
        <v>150</v>
      </c>
      <c r="BE213" s="233">
        <f>IF(O213="základní",K213,0)</f>
        <v>0</v>
      </c>
      <c r="BF213" s="233">
        <f>IF(O213="snížená",K213,0)</f>
        <v>0</v>
      </c>
      <c r="BG213" s="233">
        <f>IF(O213="zákl. přenesená",K213,0)</f>
        <v>0</v>
      </c>
      <c r="BH213" s="233">
        <f>IF(O213="sníž. přenesená",K213,0)</f>
        <v>0</v>
      </c>
      <c r="BI213" s="233">
        <f>IF(O213="nulová",K213,0)</f>
        <v>0</v>
      </c>
      <c r="BJ213" s="14" t="s">
        <v>90</v>
      </c>
      <c r="BK213" s="233">
        <f>ROUND(P213*H213,2)</f>
        <v>0</v>
      </c>
      <c r="BL213" s="14" t="s">
        <v>196</v>
      </c>
      <c r="BM213" s="232" t="s">
        <v>418</v>
      </c>
    </row>
    <row r="214" s="2" customFormat="1" ht="16.5" customHeight="1">
      <c r="A214" s="35"/>
      <c r="B214" s="36"/>
      <c r="C214" s="219" t="s">
        <v>304</v>
      </c>
      <c r="D214" s="219" t="s">
        <v>154</v>
      </c>
      <c r="E214" s="220" t="s">
        <v>419</v>
      </c>
      <c r="F214" s="221" t="s">
        <v>420</v>
      </c>
      <c r="G214" s="222" t="s">
        <v>195</v>
      </c>
      <c r="H214" s="223">
        <v>1</v>
      </c>
      <c r="I214" s="224"/>
      <c r="J214" s="224"/>
      <c r="K214" s="225">
        <f>ROUND(P214*H214,2)</f>
        <v>0</v>
      </c>
      <c r="L214" s="226"/>
      <c r="M214" s="41"/>
      <c r="N214" s="227" t="s">
        <v>1</v>
      </c>
      <c r="O214" s="228" t="s">
        <v>45</v>
      </c>
      <c r="P214" s="229">
        <f>I214+J214</f>
        <v>0</v>
      </c>
      <c r="Q214" s="229">
        <f>ROUND(I214*H214,2)</f>
        <v>0</v>
      </c>
      <c r="R214" s="229">
        <f>ROUND(J214*H214,2)</f>
        <v>0</v>
      </c>
      <c r="S214" s="88"/>
      <c r="T214" s="230">
        <f>S214*H214</f>
        <v>0</v>
      </c>
      <c r="U214" s="230">
        <v>0</v>
      </c>
      <c r="V214" s="230">
        <f>U214*H214</f>
        <v>0</v>
      </c>
      <c r="W214" s="230">
        <v>0</v>
      </c>
      <c r="X214" s="231">
        <f>W214*H214</f>
        <v>0</v>
      </c>
      <c r="Y214" s="35"/>
      <c r="Z214" s="35"/>
      <c r="AA214" s="35"/>
      <c r="AB214" s="35"/>
      <c r="AC214" s="35"/>
      <c r="AD214" s="35"/>
      <c r="AE214" s="35"/>
      <c r="AR214" s="232" t="s">
        <v>196</v>
      </c>
      <c r="AT214" s="232" t="s">
        <v>154</v>
      </c>
      <c r="AU214" s="232" t="s">
        <v>92</v>
      </c>
      <c r="AY214" s="14" t="s">
        <v>150</v>
      </c>
      <c r="BE214" s="233">
        <f>IF(O214="základní",K214,0)</f>
        <v>0</v>
      </c>
      <c r="BF214" s="233">
        <f>IF(O214="snížená",K214,0)</f>
        <v>0</v>
      </c>
      <c r="BG214" s="233">
        <f>IF(O214="zákl. přenesená",K214,0)</f>
        <v>0</v>
      </c>
      <c r="BH214" s="233">
        <f>IF(O214="sníž. přenesená",K214,0)</f>
        <v>0</v>
      </c>
      <c r="BI214" s="233">
        <f>IF(O214="nulová",K214,0)</f>
        <v>0</v>
      </c>
      <c r="BJ214" s="14" t="s">
        <v>90</v>
      </c>
      <c r="BK214" s="233">
        <f>ROUND(P214*H214,2)</f>
        <v>0</v>
      </c>
      <c r="BL214" s="14" t="s">
        <v>196</v>
      </c>
      <c r="BM214" s="232" t="s">
        <v>421</v>
      </c>
    </row>
    <row r="215" s="2" customFormat="1" ht="16.5" customHeight="1">
      <c r="A215" s="35"/>
      <c r="B215" s="36"/>
      <c r="C215" s="219" t="s">
        <v>422</v>
      </c>
      <c r="D215" s="219" t="s">
        <v>154</v>
      </c>
      <c r="E215" s="220" t="s">
        <v>423</v>
      </c>
      <c r="F215" s="221" t="s">
        <v>424</v>
      </c>
      <c r="G215" s="222" t="s">
        <v>195</v>
      </c>
      <c r="H215" s="223">
        <v>1</v>
      </c>
      <c r="I215" s="224"/>
      <c r="J215" s="224"/>
      <c r="K215" s="225">
        <f>ROUND(P215*H215,2)</f>
        <v>0</v>
      </c>
      <c r="L215" s="226"/>
      <c r="M215" s="41"/>
      <c r="N215" s="227" t="s">
        <v>1</v>
      </c>
      <c r="O215" s="228" t="s">
        <v>45</v>
      </c>
      <c r="P215" s="229">
        <f>I215+J215</f>
        <v>0</v>
      </c>
      <c r="Q215" s="229">
        <f>ROUND(I215*H215,2)</f>
        <v>0</v>
      </c>
      <c r="R215" s="229">
        <f>ROUND(J215*H215,2)</f>
        <v>0</v>
      </c>
      <c r="S215" s="88"/>
      <c r="T215" s="230">
        <f>S215*H215</f>
        <v>0</v>
      </c>
      <c r="U215" s="230">
        <v>0</v>
      </c>
      <c r="V215" s="230">
        <f>U215*H215</f>
        <v>0</v>
      </c>
      <c r="W215" s="230">
        <v>0</v>
      </c>
      <c r="X215" s="231">
        <f>W215*H215</f>
        <v>0</v>
      </c>
      <c r="Y215" s="35"/>
      <c r="Z215" s="35"/>
      <c r="AA215" s="35"/>
      <c r="AB215" s="35"/>
      <c r="AC215" s="35"/>
      <c r="AD215" s="35"/>
      <c r="AE215" s="35"/>
      <c r="AR215" s="232" t="s">
        <v>196</v>
      </c>
      <c r="AT215" s="232" t="s">
        <v>154</v>
      </c>
      <c r="AU215" s="232" t="s">
        <v>92</v>
      </c>
      <c r="AY215" s="14" t="s">
        <v>150</v>
      </c>
      <c r="BE215" s="233">
        <f>IF(O215="základní",K215,0)</f>
        <v>0</v>
      </c>
      <c r="BF215" s="233">
        <f>IF(O215="snížená",K215,0)</f>
        <v>0</v>
      </c>
      <c r="BG215" s="233">
        <f>IF(O215="zákl. přenesená",K215,0)</f>
        <v>0</v>
      </c>
      <c r="BH215" s="233">
        <f>IF(O215="sníž. přenesená",K215,0)</f>
        <v>0</v>
      </c>
      <c r="BI215" s="233">
        <f>IF(O215="nulová",K215,0)</f>
        <v>0</v>
      </c>
      <c r="BJ215" s="14" t="s">
        <v>90</v>
      </c>
      <c r="BK215" s="233">
        <f>ROUND(P215*H215,2)</f>
        <v>0</v>
      </c>
      <c r="BL215" s="14" t="s">
        <v>196</v>
      </c>
      <c r="BM215" s="232" t="s">
        <v>425</v>
      </c>
    </row>
    <row r="216" s="2" customFormat="1" ht="16.5" customHeight="1">
      <c r="A216" s="35"/>
      <c r="B216" s="36"/>
      <c r="C216" s="219" t="s">
        <v>307</v>
      </c>
      <c r="D216" s="219" t="s">
        <v>154</v>
      </c>
      <c r="E216" s="220" t="s">
        <v>426</v>
      </c>
      <c r="F216" s="221" t="s">
        <v>427</v>
      </c>
      <c r="G216" s="222" t="s">
        <v>195</v>
      </c>
      <c r="H216" s="223">
        <v>1</v>
      </c>
      <c r="I216" s="224"/>
      <c r="J216" s="224"/>
      <c r="K216" s="225">
        <f>ROUND(P216*H216,2)</f>
        <v>0</v>
      </c>
      <c r="L216" s="226"/>
      <c r="M216" s="41"/>
      <c r="N216" s="227" t="s">
        <v>1</v>
      </c>
      <c r="O216" s="228" t="s">
        <v>45</v>
      </c>
      <c r="P216" s="229">
        <f>I216+J216</f>
        <v>0</v>
      </c>
      <c r="Q216" s="229">
        <f>ROUND(I216*H216,2)</f>
        <v>0</v>
      </c>
      <c r="R216" s="229">
        <f>ROUND(J216*H216,2)</f>
        <v>0</v>
      </c>
      <c r="S216" s="88"/>
      <c r="T216" s="230">
        <f>S216*H216</f>
        <v>0</v>
      </c>
      <c r="U216" s="230">
        <v>0</v>
      </c>
      <c r="V216" s="230">
        <f>U216*H216</f>
        <v>0</v>
      </c>
      <c r="W216" s="230">
        <v>0</v>
      </c>
      <c r="X216" s="231">
        <f>W216*H216</f>
        <v>0</v>
      </c>
      <c r="Y216" s="35"/>
      <c r="Z216" s="35"/>
      <c r="AA216" s="35"/>
      <c r="AB216" s="35"/>
      <c r="AC216" s="35"/>
      <c r="AD216" s="35"/>
      <c r="AE216" s="35"/>
      <c r="AR216" s="232" t="s">
        <v>196</v>
      </c>
      <c r="AT216" s="232" t="s">
        <v>154</v>
      </c>
      <c r="AU216" s="232" t="s">
        <v>92</v>
      </c>
      <c r="AY216" s="14" t="s">
        <v>150</v>
      </c>
      <c r="BE216" s="233">
        <f>IF(O216="základní",K216,0)</f>
        <v>0</v>
      </c>
      <c r="BF216" s="233">
        <f>IF(O216="snížená",K216,0)</f>
        <v>0</v>
      </c>
      <c r="BG216" s="233">
        <f>IF(O216="zákl. přenesená",K216,0)</f>
        <v>0</v>
      </c>
      <c r="BH216" s="233">
        <f>IF(O216="sníž. přenesená",K216,0)</f>
        <v>0</v>
      </c>
      <c r="BI216" s="233">
        <f>IF(O216="nulová",K216,0)</f>
        <v>0</v>
      </c>
      <c r="BJ216" s="14" t="s">
        <v>90</v>
      </c>
      <c r="BK216" s="233">
        <f>ROUND(P216*H216,2)</f>
        <v>0</v>
      </c>
      <c r="BL216" s="14" t="s">
        <v>196</v>
      </c>
      <c r="BM216" s="232" t="s">
        <v>428</v>
      </c>
    </row>
    <row r="217" s="12" customFormat="1" ht="22.8" customHeight="1">
      <c r="A217" s="12"/>
      <c r="B217" s="202"/>
      <c r="C217" s="203"/>
      <c r="D217" s="204" t="s">
        <v>81</v>
      </c>
      <c r="E217" s="217" t="s">
        <v>81</v>
      </c>
      <c r="F217" s="217" t="s">
        <v>429</v>
      </c>
      <c r="G217" s="203"/>
      <c r="H217" s="203"/>
      <c r="I217" s="206"/>
      <c r="J217" s="206"/>
      <c r="K217" s="218">
        <f>BK217</f>
        <v>0</v>
      </c>
      <c r="L217" s="203"/>
      <c r="M217" s="208"/>
      <c r="N217" s="209"/>
      <c r="O217" s="210"/>
      <c r="P217" s="210"/>
      <c r="Q217" s="211">
        <f>SUM(Q218:Q233)</f>
        <v>0</v>
      </c>
      <c r="R217" s="211">
        <f>SUM(R218:R233)</f>
        <v>0</v>
      </c>
      <c r="S217" s="210"/>
      <c r="T217" s="212">
        <f>SUM(T218:T233)</f>
        <v>0</v>
      </c>
      <c r="U217" s="210"/>
      <c r="V217" s="212">
        <f>SUM(V218:V233)</f>
        <v>0</v>
      </c>
      <c r="W217" s="210"/>
      <c r="X217" s="213">
        <f>SUM(X218:X233)</f>
        <v>0</v>
      </c>
      <c r="Y217" s="12"/>
      <c r="Z217" s="12"/>
      <c r="AA217" s="12"/>
      <c r="AB217" s="12"/>
      <c r="AC217" s="12"/>
      <c r="AD217" s="12"/>
      <c r="AE217" s="12"/>
      <c r="AR217" s="214" t="s">
        <v>90</v>
      </c>
      <c r="AT217" s="215" t="s">
        <v>81</v>
      </c>
      <c r="AU217" s="215" t="s">
        <v>90</v>
      </c>
      <c r="AY217" s="214" t="s">
        <v>150</v>
      </c>
      <c r="BK217" s="216">
        <f>SUM(BK218:BK233)</f>
        <v>0</v>
      </c>
    </row>
    <row r="218" s="2" customFormat="1" ht="16.5" customHeight="1">
      <c r="A218" s="35"/>
      <c r="B218" s="36"/>
      <c r="C218" s="219" t="s">
        <v>430</v>
      </c>
      <c r="D218" s="219" t="s">
        <v>154</v>
      </c>
      <c r="E218" s="220" t="s">
        <v>431</v>
      </c>
      <c r="F218" s="221" t="s">
        <v>432</v>
      </c>
      <c r="G218" s="222" t="s">
        <v>433</v>
      </c>
      <c r="H218" s="223">
        <v>1</v>
      </c>
      <c r="I218" s="224"/>
      <c r="J218" s="224"/>
      <c r="K218" s="225">
        <f>ROUND(P218*H218,2)</f>
        <v>0</v>
      </c>
      <c r="L218" s="226"/>
      <c r="M218" s="41"/>
      <c r="N218" s="227" t="s">
        <v>1</v>
      </c>
      <c r="O218" s="228" t="s">
        <v>45</v>
      </c>
      <c r="P218" s="229">
        <f>I218+J218</f>
        <v>0</v>
      </c>
      <c r="Q218" s="229">
        <f>ROUND(I218*H218,2)</f>
        <v>0</v>
      </c>
      <c r="R218" s="229">
        <f>ROUND(J218*H218,2)</f>
        <v>0</v>
      </c>
      <c r="S218" s="88"/>
      <c r="T218" s="230">
        <f>S218*H218</f>
        <v>0</v>
      </c>
      <c r="U218" s="230">
        <v>0</v>
      </c>
      <c r="V218" s="230">
        <f>U218*H218</f>
        <v>0</v>
      </c>
      <c r="W218" s="230">
        <v>0</v>
      </c>
      <c r="X218" s="231">
        <f>W218*H218</f>
        <v>0</v>
      </c>
      <c r="Y218" s="35"/>
      <c r="Z218" s="35"/>
      <c r="AA218" s="35"/>
      <c r="AB218" s="35"/>
      <c r="AC218" s="35"/>
      <c r="AD218" s="35"/>
      <c r="AE218" s="35"/>
      <c r="AR218" s="232" t="s">
        <v>196</v>
      </c>
      <c r="AT218" s="232" t="s">
        <v>154</v>
      </c>
      <c r="AU218" s="232" t="s">
        <v>92</v>
      </c>
      <c r="AY218" s="14" t="s">
        <v>150</v>
      </c>
      <c r="BE218" s="233">
        <f>IF(O218="základní",K218,0)</f>
        <v>0</v>
      </c>
      <c r="BF218" s="233">
        <f>IF(O218="snížená",K218,0)</f>
        <v>0</v>
      </c>
      <c r="BG218" s="233">
        <f>IF(O218="zákl. přenesená",K218,0)</f>
        <v>0</v>
      </c>
      <c r="BH218" s="233">
        <f>IF(O218="sníž. přenesená",K218,0)</f>
        <v>0</v>
      </c>
      <c r="BI218" s="233">
        <f>IF(O218="nulová",K218,0)</f>
        <v>0</v>
      </c>
      <c r="BJ218" s="14" t="s">
        <v>90</v>
      </c>
      <c r="BK218" s="233">
        <f>ROUND(P218*H218,2)</f>
        <v>0</v>
      </c>
      <c r="BL218" s="14" t="s">
        <v>196</v>
      </c>
      <c r="BM218" s="232" t="s">
        <v>434</v>
      </c>
    </row>
    <row r="219" s="2" customFormat="1" ht="16.5" customHeight="1">
      <c r="A219" s="35"/>
      <c r="B219" s="36"/>
      <c r="C219" s="219" t="s">
        <v>310</v>
      </c>
      <c r="D219" s="219" t="s">
        <v>154</v>
      </c>
      <c r="E219" s="220" t="s">
        <v>435</v>
      </c>
      <c r="F219" s="221" t="s">
        <v>436</v>
      </c>
      <c r="G219" s="222" t="s">
        <v>433</v>
      </c>
      <c r="H219" s="223">
        <v>1</v>
      </c>
      <c r="I219" s="224"/>
      <c r="J219" s="224"/>
      <c r="K219" s="225">
        <f>ROUND(P219*H219,2)</f>
        <v>0</v>
      </c>
      <c r="L219" s="226"/>
      <c r="M219" s="41"/>
      <c r="N219" s="227" t="s">
        <v>1</v>
      </c>
      <c r="O219" s="228" t="s">
        <v>45</v>
      </c>
      <c r="P219" s="229">
        <f>I219+J219</f>
        <v>0</v>
      </c>
      <c r="Q219" s="229">
        <f>ROUND(I219*H219,2)</f>
        <v>0</v>
      </c>
      <c r="R219" s="229">
        <f>ROUND(J219*H219,2)</f>
        <v>0</v>
      </c>
      <c r="S219" s="88"/>
      <c r="T219" s="230">
        <f>S219*H219</f>
        <v>0</v>
      </c>
      <c r="U219" s="230">
        <v>0</v>
      </c>
      <c r="V219" s="230">
        <f>U219*H219</f>
        <v>0</v>
      </c>
      <c r="W219" s="230">
        <v>0</v>
      </c>
      <c r="X219" s="231">
        <f>W219*H219</f>
        <v>0</v>
      </c>
      <c r="Y219" s="35"/>
      <c r="Z219" s="35"/>
      <c r="AA219" s="35"/>
      <c r="AB219" s="35"/>
      <c r="AC219" s="35"/>
      <c r="AD219" s="35"/>
      <c r="AE219" s="35"/>
      <c r="AR219" s="232" t="s">
        <v>196</v>
      </c>
      <c r="AT219" s="232" t="s">
        <v>154</v>
      </c>
      <c r="AU219" s="232" t="s">
        <v>92</v>
      </c>
      <c r="AY219" s="14" t="s">
        <v>150</v>
      </c>
      <c r="BE219" s="233">
        <f>IF(O219="základní",K219,0)</f>
        <v>0</v>
      </c>
      <c r="BF219" s="233">
        <f>IF(O219="snížená",K219,0)</f>
        <v>0</v>
      </c>
      <c r="BG219" s="233">
        <f>IF(O219="zákl. přenesená",K219,0)</f>
        <v>0</v>
      </c>
      <c r="BH219" s="233">
        <f>IF(O219="sníž. přenesená",K219,0)</f>
        <v>0</v>
      </c>
      <c r="BI219" s="233">
        <f>IF(O219="nulová",K219,0)</f>
        <v>0</v>
      </c>
      <c r="BJ219" s="14" t="s">
        <v>90</v>
      </c>
      <c r="BK219" s="233">
        <f>ROUND(P219*H219,2)</f>
        <v>0</v>
      </c>
      <c r="BL219" s="14" t="s">
        <v>196</v>
      </c>
      <c r="BM219" s="232" t="s">
        <v>437</v>
      </c>
    </row>
    <row r="220" s="2" customFormat="1" ht="16.5" customHeight="1">
      <c r="A220" s="35"/>
      <c r="B220" s="36"/>
      <c r="C220" s="219" t="s">
        <v>438</v>
      </c>
      <c r="D220" s="219" t="s">
        <v>154</v>
      </c>
      <c r="E220" s="220" t="s">
        <v>439</v>
      </c>
      <c r="F220" s="221" t="s">
        <v>440</v>
      </c>
      <c r="G220" s="222" t="s">
        <v>433</v>
      </c>
      <c r="H220" s="223">
        <v>1</v>
      </c>
      <c r="I220" s="224"/>
      <c r="J220" s="224"/>
      <c r="K220" s="225">
        <f>ROUND(P220*H220,2)</f>
        <v>0</v>
      </c>
      <c r="L220" s="226"/>
      <c r="M220" s="41"/>
      <c r="N220" s="227" t="s">
        <v>1</v>
      </c>
      <c r="O220" s="228" t="s">
        <v>45</v>
      </c>
      <c r="P220" s="229">
        <f>I220+J220</f>
        <v>0</v>
      </c>
      <c r="Q220" s="229">
        <f>ROUND(I220*H220,2)</f>
        <v>0</v>
      </c>
      <c r="R220" s="229">
        <f>ROUND(J220*H220,2)</f>
        <v>0</v>
      </c>
      <c r="S220" s="88"/>
      <c r="T220" s="230">
        <f>S220*H220</f>
        <v>0</v>
      </c>
      <c r="U220" s="230">
        <v>0</v>
      </c>
      <c r="V220" s="230">
        <f>U220*H220</f>
        <v>0</v>
      </c>
      <c r="W220" s="230">
        <v>0</v>
      </c>
      <c r="X220" s="231">
        <f>W220*H220</f>
        <v>0</v>
      </c>
      <c r="Y220" s="35"/>
      <c r="Z220" s="35"/>
      <c r="AA220" s="35"/>
      <c r="AB220" s="35"/>
      <c r="AC220" s="35"/>
      <c r="AD220" s="35"/>
      <c r="AE220" s="35"/>
      <c r="AR220" s="232" t="s">
        <v>196</v>
      </c>
      <c r="AT220" s="232" t="s">
        <v>154</v>
      </c>
      <c r="AU220" s="232" t="s">
        <v>92</v>
      </c>
      <c r="AY220" s="14" t="s">
        <v>150</v>
      </c>
      <c r="BE220" s="233">
        <f>IF(O220="základní",K220,0)</f>
        <v>0</v>
      </c>
      <c r="BF220" s="233">
        <f>IF(O220="snížená",K220,0)</f>
        <v>0</v>
      </c>
      <c r="BG220" s="233">
        <f>IF(O220="zákl. přenesená",K220,0)</f>
        <v>0</v>
      </c>
      <c r="BH220" s="233">
        <f>IF(O220="sníž. přenesená",K220,0)</f>
        <v>0</v>
      </c>
      <c r="BI220" s="233">
        <f>IF(O220="nulová",K220,0)</f>
        <v>0</v>
      </c>
      <c r="BJ220" s="14" t="s">
        <v>90</v>
      </c>
      <c r="BK220" s="233">
        <f>ROUND(P220*H220,2)</f>
        <v>0</v>
      </c>
      <c r="BL220" s="14" t="s">
        <v>196</v>
      </c>
      <c r="BM220" s="232" t="s">
        <v>441</v>
      </c>
    </row>
    <row r="221" s="2" customFormat="1" ht="16.5" customHeight="1">
      <c r="A221" s="35"/>
      <c r="B221" s="36"/>
      <c r="C221" s="219" t="s">
        <v>313</v>
      </c>
      <c r="D221" s="219" t="s">
        <v>154</v>
      </c>
      <c r="E221" s="220" t="s">
        <v>442</v>
      </c>
      <c r="F221" s="221" t="s">
        <v>443</v>
      </c>
      <c r="G221" s="222" t="s">
        <v>433</v>
      </c>
      <c r="H221" s="223">
        <v>1</v>
      </c>
      <c r="I221" s="224"/>
      <c r="J221" s="224"/>
      <c r="K221" s="225">
        <f>ROUND(P221*H221,2)</f>
        <v>0</v>
      </c>
      <c r="L221" s="226"/>
      <c r="M221" s="41"/>
      <c r="N221" s="227" t="s">
        <v>1</v>
      </c>
      <c r="O221" s="228" t="s">
        <v>45</v>
      </c>
      <c r="P221" s="229">
        <f>I221+J221</f>
        <v>0</v>
      </c>
      <c r="Q221" s="229">
        <f>ROUND(I221*H221,2)</f>
        <v>0</v>
      </c>
      <c r="R221" s="229">
        <f>ROUND(J221*H221,2)</f>
        <v>0</v>
      </c>
      <c r="S221" s="88"/>
      <c r="T221" s="230">
        <f>S221*H221</f>
        <v>0</v>
      </c>
      <c r="U221" s="230">
        <v>0</v>
      </c>
      <c r="V221" s="230">
        <f>U221*H221</f>
        <v>0</v>
      </c>
      <c r="W221" s="230">
        <v>0</v>
      </c>
      <c r="X221" s="231">
        <f>W221*H221</f>
        <v>0</v>
      </c>
      <c r="Y221" s="35"/>
      <c r="Z221" s="35"/>
      <c r="AA221" s="35"/>
      <c r="AB221" s="35"/>
      <c r="AC221" s="35"/>
      <c r="AD221" s="35"/>
      <c r="AE221" s="35"/>
      <c r="AR221" s="232" t="s">
        <v>196</v>
      </c>
      <c r="AT221" s="232" t="s">
        <v>154</v>
      </c>
      <c r="AU221" s="232" t="s">
        <v>92</v>
      </c>
      <c r="AY221" s="14" t="s">
        <v>150</v>
      </c>
      <c r="BE221" s="233">
        <f>IF(O221="základní",K221,0)</f>
        <v>0</v>
      </c>
      <c r="BF221" s="233">
        <f>IF(O221="snížená",K221,0)</f>
        <v>0</v>
      </c>
      <c r="BG221" s="233">
        <f>IF(O221="zákl. přenesená",K221,0)</f>
        <v>0</v>
      </c>
      <c r="BH221" s="233">
        <f>IF(O221="sníž. přenesená",K221,0)</f>
        <v>0</v>
      </c>
      <c r="BI221" s="233">
        <f>IF(O221="nulová",K221,0)</f>
        <v>0</v>
      </c>
      <c r="BJ221" s="14" t="s">
        <v>90</v>
      </c>
      <c r="BK221" s="233">
        <f>ROUND(P221*H221,2)</f>
        <v>0</v>
      </c>
      <c r="BL221" s="14" t="s">
        <v>196</v>
      </c>
      <c r="BM221" s="232" t="s">
        <v>444</v>
      </c>
    </row>
    <row r="222" s="2" customFormat="1" ht="16.5" customHeight="1">
      <c r="A222" s="35"/>
      <c r="B222" s="36"/>
      <c r="C222" s="219" t="s">
        <v>445</v>
      </c>
      <c r="D222" s="219" t="s">
        <v>154</v>
      </c>
      <c r="E222" s="220" t="s">
        <v>446</v>
      </c>
      <c r="F222" s="221" t="s">
        <v>447</v>
      </c>
      <c r="G222" s="222" t="s">
        <v>433</v>
      </c>
      <c r="H222" s="223">
        <v>1</v>
      </c>
      <c r="I222" s="224"/>
      <c r="J222" s="224"/>
      <c r="K222" s="225">
        <f>ROUND(P222*H222,2)</f>
        <v>0</v>
      </c>
      <c r="L222" s="226"/>
      <c r="M222" s="41"/>
      <c r="N222" s="227" t="s">
        <v>1</v>
      </c>
      <c r="O222" s="228" t="s">
        <v>45</v>
      </c>
      <c r="P222" s="229">
        <f>I222+J222</f>
        <v>0</v>
      </c>
      <c r="Q222" s="229">
        <f>ROUND(I222*H222,2)</f>
        <v>0</v>
      </c>
      <c r="R222" s="229">
        <f>ROUND(J222*H222,2)</f>
        <v>0</v>
      </c>
      <c r="S222" s="88"/>
      <c r="T222" s="230">
        <f>S222*H222</f>
        <v>0</v>
      </c>
      <c r="U222" s="230">
        <v>0</v>
      </c>
      <c r="V222" s="230">
        <f>U222*H222</f>
        <v>0</v>
      </c>
      <c r="W222" s="230">
        <v>0</v>
      </c>
      <c r="X222" s="231">
        <f>W222*H222</f>
        <v>0</v>
      </c>
      <c r="Y222" s="35"/>
      <c r="Z222" s="35"/>
      <c r="AA222" s="35"/>
      <c r="AB222" s="35"/>
      <c r="AC222" s="35"/>
      <c r="AD222" s="35"/>
      <c r="AE222" s="35"/>
      <c r="AR222" s="232" t="s">
        <v>196</v>
      </c>
      <c r="AT222" s="232" t="s">
        <v>154</v>
      </c>
      <c r="AU222" s="232" t="s">
        <v>92</v>
      </c>
      <c r="AY222" s="14" t="s">
        <v>150</v>
      </c>
      <c r="BE222" s="233">
        <f>IF(O222="základní",K222,0)</f>
        <v>0</v>
      </c>
      <c r="BF222" s="233">
        <f>IF(O222="snížená",K222,0)</f>
        <v>0</v>
      </c>
      <c r="BG222" s="233">
        <f>IF(O222="zákl. přenesená",K222,0)</f>
        <v>0</v>
      </c>
      <c r="BH222" s="233">
        <f>IF(O222="sníž. přenesená",K222,0)</f>
        <v>0</v>
      </c>
      <c r="BI222" s="233">
        <f>IF(O222="nulová",K222,0)</f>
        <v>0</v>
      </c>
      <c r="BJ222" s="14" t="s">
        <v>90</v>
      </c>
      <c r="BK222" s="233">
        <f>ROUND(P222*H222,2)</f>
        <v>0</v>
      </c>
      <c r="BL222" s="14" t="s">
        <v>196</v>
      </c>
      <c r="BM222" s="232" t="s">
        <v>448</v>
      </c>
    </row>
    <row r="223" s="2" customFormat="1" ht="16.5" customHeight="1">
      <c r="A223" s="35"/>
      <c r="B223" s="36"/>
      <c r="C223" s="219" t="s">
        <v>316</v>
      </c>
      <c r="D223" s="219" t="s">
        <v>154</v>
      </c>
      <c r="E223" s="220" t="s">
        <v>449</v>
      </c>
      <c r="F223" s="221" t="s">
        <v>450</v>
      </c>
      <c r="G223" s="222" t="s">
        <v>433</v>
      </c>
      <c r="H223" s="223">
        <v>1</v>
      </c>
      <c r="I223" s="224"/>
      <c r="J223" s="224"/>
      <c r="K223" s="225">
        <f>ROUND(P223*H223,2)</f>
        <v>0</v>
      </c>
      <c r="L223" s="226"/>
      <c r="M223" s="41"/>
      <c r="N223" s="227" t="s">
        <v>1</v>
      </c>
      <c r="O223" s="228" t="s">
        <v>45</v>
      </c>
      <c r="P223" s="229">
        <f>I223+J223</f>
        <v>0</v>
      </c>
      <c r="Q223" s="229">
        <f>ROUND(I223*H223,2)</f>
        <v>0</v>
      </c>
      <c r="R223" s="229">
        <f>ROUND(J223*H223,2)</f>
        <v>0</v>
      </c>
      <c r="S223" s="88"/>
      <c r="T223" s="230">
        <f>S223*H223</f>
        <v>0</v>
      </c>
      <c r="U223" s="230">
        <v>0</v>
      </c>
      <c r="V223" s="230">
        <f>U223*H223</f>
        <v>0</v>
      </c>
      <c r="W223" s="230">
        <v>0</v>
      </c>
      <c r="X223" s="231">
        <f>W223*H223</f>
        <v>0</v>
      </c>
      <c r="Y223" s="35"/>
      <c r="Z223" s="35"/>
      <c r="AA223" s="35"/>
      <c r="AB223" s="35"/>
      <c r="AC223" s="35"/>
      <c r="AD223" s="35"/>
      <c r="AE223" s="35"/>
      <c r="AR223" s="232" t="s">
        <v>196</v>
      </c>
      <c r="AT223" s="232" t="s">
        <v>154</v>
      </c>
      <c r="AU223" s="232" t="s">
        <v>92</v>
      </c>
      <c r="AY223" s="14" t="s">
        <v>150</v>
      </c>
      <c r="BE223" s="233">
        <f>IF(O223="základní",K223,0)</f>
        <v>0</v>
      </c>
      <c r="BF223" s="233">
        <f>IF(O223="snížená",K223,0)</f>
        <v>0</v>
      </c>
      <c r="BG223" s="233">
        <f>IF(O223="zákl. přenesená",K223,0)</f>
        <v>0</v>
      </c>
      <c r="BH223" s="233">
        <f>IF(O223="sníž. přenesená",K223,0)</f>
        <v>0</v>
      </c>
      <c r="BI223" s="233">
        <f>IF(O223="nulová",K223,0)</f>
        <v>0</v>
      </c>
      <c r="BJ223" s="14" t="s">
        <v>90</v>
      </c>
      <c r="BK223" s="233">
        <f>ROUND(P223*H223,2)</f>
        <v>0</v>
      </c>
      <c r="BL223" s="14" t="s">
        <v>196</v>
      </c>
      <c r="BM223" s="232" t="s">
        <v>451</v>
      </c>
    </row>
    <row r="224" s="2" customFormat="1" ht="16.5" customHeight="1">
      <c r="A224" s="35"/>
      <c r="B224" s="36"/>
      <c r="C224" s="219" t="s">
        <v>452</v>
      </c>
      <c r="D224" s="219" t="s">
        <v>154</v>
      </c>
      <c r="E224" s="220" t="s">
        <v>453</v>
      </c>
      <c r="F224" s="221" t="s">
        <v>454</v>
      </c>
      <c r="G224" s="222" t="s">
        <v>433</v>
      </c>
      <c r="H224" s="223">
        <v>1</v>
      </c>
      <c r="I224" s="224"/>
      <c r="J224" s="224"/>
      <c r="K224" s="225">
        <f>ROUND(P224*H224,2)</f>
        <v>0</v>
      </c>
      <c r="L224" s="226"/>
      <c r="M224" s="41"/>
      <c r="N224" s="227" t="s">
        <v>1</v>
      </c>
      <c r="O224" s="228" t="s">
        <v>45</v>
      </c>
      <c r="P224" s="229">
        <f>I224+J224</f>
        <v>0</v>
      </c>
      <c r="Q224" s="229">
        <f>ROUND(I224*H224,2)</f>
        <v>0</v>
      </c>
      <c r="R224" s="229">
        <f>ROUND(J224*H224,2)</f>
        <v>0</v>
      </c>
      <c r="S224" s="88"/>
      <c r="T224" s="230">
        <f>S224*H224</f>
        <v>0</v>
      </c>
      <c r="U224" s="230">
        <v>0</v>
      </c>
      <c r="V224" s="230">
        <f>U224*H224</f>
        <v>0</v>
      </c>
      <c r="W224" s="230">
        <v>0</v>
      </c>
      <c r="X224" s="231">
        <f>W224*H224</f>
        <v>0</v>
      </c>
      <c r="Y224" s="35"/>
      <c r="Z224" s="35"/>
      <c r="AA224" s="35"/>
      <c r="AB224" s="35"/>
      <c r="AC224" s="35"/>
      <c r="AD224" s="35"/>
      <c r="AE224" s="35"/>
      <c r="AR224" s="232" t="s">
        <v>196</v>
      </c>
      <c r="AT224" s="232" t="s">
        <v>154</v>
      </c>
      <c r="AU224" s="232" t="s">
        <v>92</v>
      </c>
      <c r="AY224" s="14" t="s">
        <v>150</v>
      </c>
      <c r="BE224" s="233">
        <f>IF(O224="základní",K224,0)</f>
        <v>0</v>
      </c>
      <c r="BF224" s="233">
        <f>IF(O224="snížená",K224,0)</f>
        <v>0</v>
      </c>
      <c r="BG224" s="233">
        <f>IF(O224="zákl. přenesená",K224,0)</f>
        <v>0</v>
      </c>
      <c r="BH224" s="233">
        <f>IF(O224="sníž. přenesená",K224,0)</f>
        <v>0</v>
      </c>
      <c r="BI224" s="233">
        <f>IF(O224="nulová",K224,0)</f>
        <v>0</v>
      </c>
      <c r="BJ224" s="14" t="s">
        <v>90</v>
      </c>
      <c r="BK224" s="233">
        <f>ROUND(P224*H224,2)</f>
        <v>0</v>
      </c>
      <c r="BL224" s="14" t="s">
        <v>196</v>
      </c>
      <c r="BM224" s="232" t="s">
        <v>455</v>
      </c>
    </row>
    <row r="225" s="2" customFormat="1" ht="16.5" customHeight="1">
      <c r="A225" s="35"/>
      <c r="B225" s="36"/>
      <c r="C225" s="219" t="s">
        <v>319</v>
      </c>
      <c r="D225" s="219" t="s">
        <v>154</v>
      </c>
      <c r="E225" s="220" t="s">
        <v>456</v>
      </c>
      <c r="F225" s="221" t="s">
        <v>457</v>
      </c>
      <c r="G225" s="222" t="s">
        <v>433</v>
      </c>
      <c r="H225" s="223">
        <v>1</v>
      </c>
      <c r="I225" s="224"/>
      <c r="J225" s="224"/>
      <c r="K225" s="225">
        <f>ROUND(P225*H225,2)</f>
        <v>0</v>
      </c>
      <c r="L225" s="226"/>
      <c r="M225" s="41"/>
      <c r="N225" s="227" t="s">
        <v>1</v>
      </c>
      <c r="O225" s="228" t="s">
        <v>45</v>
      </c>
      <c r="P225" s="229">
        <f>I225+J225</f>
        <v>0</v>
      </c>
      <c r="Q225" s="229">
        <f>ROUND(I225*H225,2)</f>
        <v>0</v>
      </c>
      <c r="R225" s="229">
        <f>ROUND(J225*H225,2)</f>
        <v>0</v>
      </c>
      <c r="S225" s="88"/>
      <c r="T225" s="230">
        <f>S225*H225</f>
        <v>0</v>
      </c>
      <c r="U225" s="230">
        <v>0</v>
      </c>
      <c r="V225" s="230">
        <f>U225*H225</f>
        <v>0</v>
      </c>
      <c r="W225" s="230">
        <v>0</v>
      </c>
      <c r="X225" s="231">
        <f>W225*H225</f>
        <v>0</v>
      </c>
      <c r="Y225" s="35"/>
      <c r="Z225" s="35"/>
      <c r="AA225" s="35"/>
      <c r="AB225" s="35"/>
      <c r="AC225" s="35"/>
      <c r="AD225" s="35"/>
      <c r="AE225" s="35"/>
      <c r="AR225" s="232" t="s">
        <v>196</v>
      </c>
      <c r="AT225" s="232" t="s">
        <v>154</v>
      </c>
      <c r="AU225" s="232" t="s">
        <v>92</v>
      </c>
      <c r="AY225" s="14" t="s">
        <v>150</v>
      </c>
      <c r="BE225" s="233">
        <f>IF(O225="základní",K225,0)</f>
        <v>0</v>
      </c>
      <c r="BF225" s="233">
        <f>IF(O225="snížená",K225,0)</f>
        <v>0</v>
      </c>
      <c r="BG225" s="233">
        <f>IF(O225="zákl. přenesená",K225,0)</f>
        <v>0</v>
      </c>
      <c r="BH225" s="233">
        <f>IF(O225="sníž. přenesená",K225,0)</f>
        <v>0</v>
      </c>
      <c r="BI225" s="233">
        <f>IF(O225="nulová",K225,0)</f>
        <v>0</v>
      </c>
      <c r="BJ225" s="14" t="s">
        <v>90</v>
      </c>
      <c r="BK225" s="233">
        <f>ROUND(P225*H225,2)</f>
        <v>0</v>
      </c>
      <c r="BL225" s="14" t="s">
        <v>196</v>
      </c>
      <c r="BM225" s="232" t="s">
        <v>458</v>
      </c>
    </row>
    <row r="226" s="2" customFormat="1" ht="16.5" customHeight="1">
      <c r="A226" s="35"/>
      <c r="B226" s="36"/>
      <c r="C226" s="219" t="s">
        <v>459</v>
      </c>
      <c r="D226" s="219" t="s">
        <v>154</v>
      </c>
      <c r="E226" s="220" t="s">
        <v>460</v>
      </c>
      <c r="F226" s="221" t="s">
        <v>461</v>
      </c>
      <c r="G226" s="222" t="s">
        <v>433</v>
      </c>
      <c r="H226" s="223">
        <v>1</v>
      </c>
      <c r="I226" s="224"/>
      <c r="J226" s="224"/>
      <c r="K226" s="225">
        <f>ROUND(P226*H226,2)</f>
        <v>0</v>
      </c>
      <c r="L226" s="226"/>
      <c r="M226" s="41"/>
      <c r="N226" s="227" t="s">
        <v>1</v>
      </c>
      <c r="O226" s="228" t="s">
        <v>45</v>
      </c>
      <c r="P226" s="229">
        <f>I226+J226</f>
        <v>0</v>
      </c>
      <c r="Q226" s="229">
        <f>ROUND(I226*H226,2)</f>
        <v>0</v>
      </c>
      <c r="R226" s="229">
        <f>ROUND(J226*H226,2)</f>
        <v>0</v>
      </c>
      <c r="S226" s="88"/>
      <c r="T226" s="230">
        <f>S226*H226</f>
        <v>0</v>
      </c>
      <c r="U226" s="230">
        <v>0</v>
      </c>
      <c r="V226" s="230">
        <f>U226*H226</f>
        <v>0</v>
      </c>
      <c r="W226" s="230">
        <v>0</v>
      </c>
      <c r="X226" s="231">
        <f>W226*H226</f>
        <v>0</v>
      </c>
      <c r="Y226" s="35"/>
      <c r="Z226" s="35"/>
      <c r="AA226" s="35"/>
      <c r="AB226" s="35"/>
      <c r="AC226" s="35"/>
      <c r="AD226" s="35"/>
      <c r="AE226" s="35"/>
      <c r="AR226" s="232" t="s">
        <v>196</v>
      </c>
      <c r="AT226" s="232" t="s">
        <v>154</v>
      </c>
      <c r="AU226" s="232" t="s">
        <v>92</v>
      </c>
      <c r="AY226" s="14" t="s">
        <v>150</v>
      </c>
      <c r="BE226" s="233">
        <f>IF(O226="základní",K226,0)</f>
        <v>0</v>
      </c>
      <c r="BF226" s="233">
        <f>IF(O226="snížená",K226,0)</f>
        <v>0</v>
      </c>
      <c r="BG226" s="233">
        <f>IF(O226="zákl. přenesená",K226,0)</f>
        <v>0</v>
      </c>
      <c r="BH226" s="233">
        <f>IF(O226="sníž. přenesená",K226,0)</f>
        <v>0</v>
      </c>
      <c r="BI226" s="233">
        <f>IF(O226="nulová",K226,0)</f>
        <v>0</v>
      </c>
      <c r="BJ226" s="14" t="s">
        <v>90</v>
      </c>
      <c r="BK226" s="233">
        <f>ROUND(P226*H226,2)</f>
        <v>0</v>
      </c>
      <c r="BL226" s="14" t="s">
        <v>196</v>
      </c>
      <c r="BM226" s="232" t="s">
        <v>462</v>
      </c>
    </row>
    <row r="227" s="2" customFormat="1" ht="16.5" customHeight="1">
      <c r="A227" s="35"/>
      <c r="B227" s="36"/>
      <c r="C227" s="219" t="s">
        <v>323</v>
      </c>
      <c r="D227" s="219" t="s">
        <v>154</v>
      </c>
      <c r="E227" s="220" t="s">
        <v>463</v>
      </c>
      <c r="F227" s="221" t="s">
        <v>464</v>
      </c>
      <c r="G227" s="222" t="s">
        <v>195</v>
      </c>
      <c r="H227" s="223">
        <v>1</v>
      </c>
      <c r="I227" s="224"/>
      <c r="J227" s="224"/>
      <c r="K227" s="225">
        <f>ROUND(P227*H227,2)</f>
        <v>0</v>
      </c>
      <c r="L227" s="226"/>
      <c r="M227" s="41"/>
      <c r="N227" s="227" t="s">
        <v>1</v>
      </c>
      <c r="O227" s="228" t="s">
        <v>45</v>
      </c>
      <c r="P227" s="229">
        <f>I227+J227</f>
        <v>0</v>
      </c>
      <c r="Q227" s="229">
        <f>ROUND(I227*H227,2)</f>
        <v>0</v>
      </c>
      <c r="R227" s="229">
        <f>ROUND(J227*H227,2)</f>
        <v>0</v>
      </c>
      <c r="S227" s="88"/>
      <c r="T227" s="230">
        <f>S227*H227</f>
        <v>0</v>
      </c>
      <c r="U227" s="230">
        <v>0</v>
      </c>
      <c r="V227" s="230">
        <f>U227*H227</f>
        <v>0</v>
      </c>
      <c r="W227" s="230">
        <v>0</v>
      </c>
      <c r="X227" s="231">
        <f>W227*H227</f>
        <v>0</v>
      </c>
      <c r="Y227" s="35"/>
      <c r="Z227" s="35"/>
      <c r="AA227" s="35"/>
      <c r="AB227" s="35"/>
      <c r="AC227" s="35"/>
      <c r="AD227" s="35"/>
      <c r="AE227" s="35"/>
      <c r="AR227" s="232" t="s">
        <v>196</v>
      </c>
      <c r="AT227" s="232" t="s">
        <v>154</v>
      </c>
      <c r="AU227" s="232" t="s">
        <v>92</v>
      </c>
      <c r="AY227" s="14" t="s">
        <v>150</v>
      </c>
      <c r="BE227" s="233">
        <f>IF(O227="základní",K227,0)</f>
        <v>0</v>
      </c>
      <c r="BF227" s="233">
        <f>IF(O227="snížená",K227,0)</f>
        <v>0</v>
      </c>
      <c r="BG227" s="233">
        <f>IF(O227="zákl. přenesená",K227,0)</f>
        <v>0</v>
      </c>
      <c r="BH227" s="233">
        <f>IF(O227="sníž. přenesená",K227,0)</f>
        <v>0</v>
      </c>
      <c r="BI227" s="233">
        <f>IF(O227="nulová",K227,0)</f>
        <v>0</v>
      </c>
      <c r="BJ227" s="14" t="s">
        <v>90</v>
      </c>
      <c r="BK227" s="233">
        <f>ROUND(P227*H227,2)</f>
        <v>0</v>
      </c>
      <c r="BL227" s="14" t="s">
        <v>196</v>
      </c>
      <c r="BM227" s="232" t="s">
        <v>465</v>
      </c>
    </row>
    <row r="228" s="2" customFormat="1" ht="21.75" customHeight="1">
      <c r="A228" s="35"/>
      <c r="B228" s="36"/>
      <c r="C228" s="219" t="s">
        <v>466</v>
      </c>
      <c r="D228" s="219" t="s">
        <v>154</v>
      </c>
      <c r="E228" s="220" t="s">
        <v>467</v>
      </c>
      <c r="F228" s="221" t="s">
        <v>468</v>
      </c>
      <c r="G228" s="222" t="s">
        <v>195</v>
      </c>
      <c r="H228" s="223">
        <v>1</v>
      </c>
      <c r="I228" s="224"/>
      <c r="J228" s="224"/>
      <c r="K228" s="225">
        <f>ROUND(P228*H228,2)</f>
        <v>0</v>
      </c>
      <c r="L228" s="226"/>
      <c r="M228" s="41"/>
      <c r="N228" s="227" t="s">
        <v>1</v>
      </c>
      <c r="O228" s="228" t="s">
        <v>45</v>
      </c>
      <c r="P228" s="229">
        <f>I228+J228</f>
        <v>0</v>
      </c>
      <c r="Q228" s="229">
        <f>ROUND(I228*H228,2)</f>
        <v>0</v>
      </c>
      <c r="R228" s="229">
        <f>ROUND(J228*H228,2)</f>
        <v>0</v>
      </c>
      <c r="S228" s="88"/>
      <c r="T228" s="230">
        <f>S228*H228</f>
        <v>0</v>
      </c>
      <c r="U228" s="230">
        <v>0</v>
      </c>
      <c r="V228" s="230">
        <f>U228*H228</f>
        <v>0</v>
      </c>
      <c r="W228" s="230">
        <v>0</v>
      </c>
      <c r="X228" s="231">
        <f>W228*H228</f>
        <v>0</v>
      </c>
      <c r="Y228" s="35"/>
      <c r="Z228" s="35"/>
      <c r="AA228" s="35"/>
      <c r="AB228" s="35"/>
      <c r="AC228" s="35"/>
      <c r="AD228" s="35"/>
      <c r="AE228" s="35"/>
      <c r="AR228" s="232" t="s">
        <v>196</v>
      </c>
      <c r="AT228" s="232" t="s">
        <v>154</v>
      </c>
      <c r="AU228" s="232" t="s">
        <v>92</v>
      </c>
      <c r="AY228" s="14" t="s">
        <v>150</v>
      </c>
      <c r="BE228" s="233">
        <f>IF(O228="základní",K228,0)</f>
        <v>0</v>
      </c>
      <c r="BF228" s="233">
        <f>IF(O228="snížená",K228,0)</f>
        <v>0</v>
      </c>
      <c r="BG228" s="233">
        <f>IF(O228="zákl. přenesená",K228,0)</f>
        <v>0</v>
      </c>
      <c r="BH228" s="233">
        <f>IF(O228="sníž. přenesená",K228,0)</f>
        <v>0</v>
      </c>
      <c r="BI228" s="233">
        <f>IF(O228="nulová",K228,0)</f>
        <v>0</v>
      </c>
      <c r="BJ228" s="14" t="s">
        <v>90</v>
      </c>
      <c r="BK228" s="233">
        <f>ROUND(P228*H228,2)</f>
        <v>0</v>
      </c>
      <c r="BL228" s="14" t="s">
        <v>196</v>
      </c>
      <c r="BM228" s="232" t="s">
        <v>469</v>
      </c>
    </row>
    <row r="229" s="2" customFormat="1" ht="24.15" customHeight="1">
      <c r="A229" s="35"/>
      <c r="B229" s="36"/>
      <c r="C229" s="219" t="s">
        <v>325</v>
      </c>
      <c r="D229" s="219" t="s">
        <v>154</v>
      </c>
      <c r="E229" s="220" t="s">
        <v>470</v>
      </c>
      <c r="F229" s="221" t="s">
        <v>471</v>
      </c>
      <c r="G229" s="222" t="s">
        <v>195</v>
      </c>
      <c r="H229" s="223">
        <v>1</v>
      </c>
      <c r="I229" s="224"/>
      <c r="J229" s="224"/>
      <c r="K229" s="225">
        <f>ROUND(P229*H229,2)</f>
        <v>0</v>
      </c>
      <c r="L229" s="226"/>
      <c r="M229" s="41"/>
      <c r="N229" s="227" t="s">
        <v>1</v>
      </c>
      <c r="O229" s="228" t="s">
        <v>45</v>
      </c>
      <c r="P229" s="229">
        <f>I229+J229</f>
        <v>0</v>
      </c>
      <c r="Q229" s="229">
        <f>ROUND(I229*H229,2)</f>
        <v>0</v>
      </c>
      <c r="R229" s="229">
        <f>ROUND(J229*H229,2)</f>
        <v>0</v>
      </c>
      <c r="S229" s="88"/>
      <c r="T229" s="230">
        <f>S229*H229</f>
        <v>0</v>
      </c>
      <c r="U229" s="230">
        <v>0</v>
      </c>
      <c r="V229" s="230">
        <f>U229*H229</f>
        <v>0</v>
      </c>
      <c r="W229" s="230">
        <v>0</v>
      </c>
      <c r="X229" s="231">
        <f>W229*H229</f>
        <v>0</v>
      </c>
      <c r="Y229" s="35"/>
      <c r="Z229" s="35"/>
      <c r="AA229" s="35"/>
      <c r="AB229" s="35"/>
      <c r="AC229" s="35"/>
      <c r="AD229" s="35"/>
      <c r="AE229" s="35"/>
      <c r="AR229" s="232" t="s">
        <v>196</v>
      </c>
      <c r="AT229" s="232" t="s">
        <v>154</v>
      </c>
      <c r="AU229" s="232" t="s">
        <v>92</v>
      </c>
      <c r="AY229" s="14" t="s">
        <v>150</v>
      </c>
      <c r="BE229" s="233">
        <f>IF(O229="základní",K229,0)</f>
        <v>0</v>
      </c>
      <c r="BF229" s="233">
        <f>IF(O229="snížená",K229,0)</f>
        <v>0</v>
      </c>
      <c r="BG229" s="233">
        <f>IF(O229="zákl. přenesená",K229,0)</f>
        <v>0</v>
      </c>
      <c r="BH229" s="233">
        <f>IF(O229="sníž. přenesená",K229,0)</f>
        <v>0</v>
      </c>
      <c r="BI229" s="233">
        <f>IF(O229="nulová",K229,0)</f>
        <v>0</v>
      </c>
      <c r="BJ229" s="14" t="s">
        <v>90</v>
      </c>
      <c r="BK229" s="233">
        <f>ROUND(P229*H229,2)</f>
        <v>0</v>
      </c>
      <c r="BL229" s="14" t="s">
        <v>196</v>
      </c>
      <c r="BM229" s="232" t="s">
        <v>472</v>
      </c>
    </row>
    <row r="230" s="2" customFormat="1" ht="24.15" customHeight="1">
      <c r="A230" s="35"/>
      <c r="B230" s="36"/>
      <c r="C230" s="219" t="s">
        <v>473</v>
      </c>
      <c r="D230" s="219" t="s">
        <v>154</v>
      </c>
      <c r="E230" s="220" t="s">
        <v>474</v>
      </c>
      <c r="F230" s="221" t="s">
        <v>475</v>
      </c>
      <c r="G230" s="222" t="s">
        <v>195</v>
      </c>
      <c r="H230" s="223">
        <v>1</v>
      </c>
      <c r="I230" s="224"/>
      <c r="J230" s="224"/>
      <c r="K230" s="225">
        <f>ROUND(P230*H230,2)</f>
        <v>0</v>
      </c>
      <c r="L230" s="226"/>
      <c r="M230" s="41"/>
      <c r="N230" s="227" t="s">
        <v>1</v>
      </c>
      <c r="O230" s="228" t="s">
        <v>45</v>
      </c>
      <c r="P230" s="229">
        <f>I230+J230</f>
        <v>0</v>
      </c>
      <c r="Q230" s="229">
        <f>ROUND(I230*H230,2)</f>
        <v>0</v>
      </c>
      <c r="R230" s="229">
        <f>ROUND(J230*H230,2)</f>
        <v>0</v>
      </c>
      <c r="S230" s="88"/>
      <c r="T230" s="230">
        <f>S230*H230</f>
        <v>0</v>
      </c>
      <c r="U230" s="230">
        <v>0</v>
      </c>
      <c r="V230" s="230">
        <f>U230*H230</f>
        <v>0</v>
      </c>
      <c r="W230" s="230">
        <v>0</v>
      </c>
      <c r="X230" s="231">
        <f>W230*H230</f>
        <v>0</v>
      </c>
      <c r="Y230" s="35"/>
      <c r="Z230" s="35"/>
      <c r="AA230" s="35"/>
      <c r="AB230" s="35"/>
      <c r="AC230" s="35"/>
      <c r="AD230" s="35"/>
      <c r="AE230" s="35"/>
      <c r="AR230" s="232" t="s">
        <v>196</v>
      </c>
      <c r="AT230" s="232" t="s">
        <v>154</v>
      </c>
      <c r="AU230" s="232" t="s">
        <v>92</v>
      </c>
      <c r="AY230" s="14" t="s">
        <v>150</v>
      </c>
      <c r="BE230" s="233">
        <f>IF(O230="základní",K230,0)</f>
        <v>0</v>
      </c>
      <c r="BF230" s="233">
        <f>IF(O230="snížená",K230,0)</f>
        <v>0</v>
      </c>
      <c r="BG230" s="233">
        <f>IF(O230="zákl. přenesená",K230,0)</f>
        <v>0</v>
      </c>
      <c r="BH230" s="233">
        <f>IF(O230="sníž. přenesená",K230,0)</f>
        <v>0</v>
      </c>
      <c r="BI230" s="233">
        <f>IF(O230="nulová",K230,0)</f>
        <v>0</v>
      </c>
      <c r="BJ230" s="14" t="s">
        <v>90</v>
      </c>
      <c r="BK230" s="233">
        <f>ROUND(P230*H230,2)</f>
        <v>0</v>
      </c>
      <c r="BL230" s="14" t="s">
        <v>196</v>
      </c>
      <c r="BM230" s="232" t="s">
        <v>476</v>
      </c>
    </row>
    <row r="231" s="2" customFormat="1" ht="21.75" customHeight="1">
      <c r="A231" s="35"/>
      <c r="B231" s="36"/>
      <c r="C231" s="219" t="s">
        <v>328</v>
      </c>
      <c r="D231" s="219" t="s">
        <v>154</v>
      </c>
      <c r="E231" s="220" t="s">
        <v>477</v>
      </c>
      <c r="F231" s="221" t="s">
        <v>478</v>
      </c>
      <c r="G231" s="222" t="s">
        <v>195</v>
      </c>
      <c r="H231" s="223">
        <v>1</v>
      </c>
      <c r="I231" s="224"/>
      <c r="J231" s="224"/>
      <c r="K231" s="225">
        <f>ROUND(P231*H231,2)</f>
        <v>0</v>
      </c>
      <c r="L231" s="226"/>
      <c r="M231" s="41"/>
      <c r="N231" s="227" t="s">
        <v>1</v>
      </c>
      <c r="O231" s="228" t="s">
        <v>45</v>
      </c>
      <c r="P231" s="229">
        <f>I231+J231</f>
        <v>0</v>
      </c>
      <c r="Q231" s="229">
        <f>ROUND(I231*H231,2)</f>
        <v>0</v>
      </c>
      <c r="R231" s="229">
        <f>ROUND(J231*H231,2)</f>
        <v>0</v>
      </c>
      <c r="S231" s="88"/>
      <c r="T231" s="230">
        <f>S231*H231</f>
        <v>0</v>
      </c>
      <c r="U231" s="230">
        <v>0</v>
      </c>
      <c r="V231" s="230">
        <f>U231*H231</f>
        <v>0</v>
      </c>
      <c r="W231" s="230">
        <v>0</v>
      </c>
      <c r="X231" s="231">
        <f>W231*H231</f>
        <v>0</v>
      </c>
      <c r="Y231" s="35"/>
      <c r="Z231" s="35"/>
      <c r="AA231" s="35"/>
      <c r="AB231" s="35"/>
      <c r="AC231" s="35"/>
      <c r="AD231" s="35"/>
      <c r="AE231" s="35"/>
      <c r="AR231" s="232" t="s">
        <v>196</v>
      </c>
      <c r="AT231" s="232" t="s">
        <v>154</v>
      </c>
      <c r="AU231" s="232" t="s">
        <v>92</v>
      </c>
      <c r="AY231" s="14" t="s">
        <v>150</v>
      </c>
      <c r="BE231" s="233">
        <f>IF(O231="základní",K231,0)</f>
        <v>0</v>
      </c>
      <c r="BF231" s="233">
        <f>IF(O231="snížená",K231,0)</f>
        <v>0</v>
      </c>
      <c r="BG231" s="233">
        <f>IF(O231="zákl. přenesená",K231,0)</f>
        <v>0</v>
      </c>
      <c r="BH231" s="233">
        <f>IF(O231="sníž. přenesená",K231,0)</f>
        <v>0</v>
      </c>
      <c r="BI231" s="233">
        <f>IF(O231="nulová",K231,0)</f>
        <v>0</v>
      </c>
      <c r="BJ231" s="14" t="s">
        <v>90</v>
      </c>
      <c r="BK231" s="233">
        <f>ROUND(P231*H231,2)</f>
        <v>0</v>
      </c>
      <c r="BL231" s="14" t="s">
        <v>196</v>
      </c>
      <c r="BM231" s="232" t="s">
        <v>479</v>
      </c>
    </row>
    <row r="232" s="2" customFormat="1" ht="16.5" customHeight="1">
      <c r="A232" s="35"/>
      <c r="B232" s="36"/>
      <c r="C232" s="219" t="s">
        <v>480</v>
      </c>
      <c r="D232" s="219" t="s">
        <v>154</v>
      </c>
      <c r="E232" s="220" t="s">
        <v>481</v>
      </c>
      <c r="F232" s="221" t="s">
        <v>482</v>
      </c>
      <c r="G232" s="222" t="s">
        <v>195</v>
      </c>
      <c r="H232" s="223">
        <v>1</v>
      </c>
      <c r="I232" s="224"/>
      <c r="J232" s="224"/>
      <c r="K232" s="225">
        <f>ROUND(P232*H232,2)</f>
        <v>0</v>
      </c>
      <c r="L232" s="226"/>
      <c r="M232" s="41"/>
      <c r="N232" s="227" t="s">
        <v>1</v>
      </c>
      <c r="O232" s="228" t="s">
        <v>45</v>
      </c>
      <c r="P232" s="229">
        <f>I232+J232</f>
        <v>0</v>
      </c>
      <c r="Q232" s="229">
        <f>ROUND(I232*H232,2)</f>
        <v>0</v>
      </c>
      <c r="R232" s="229">
        <f>ROUND(J232*H232,2)</f>
        <v>0</v>
      </c>
      <c r="S232" s="88"/>
      <c r="T232" s="230">
        <f>S232*H232</f>
        <v>0</v>
      </c>
      <c r="U232" s="230">
        <v>0</v>
      </c>
      <c r="V232" s="230">
        <f>U232*H232</f>
        <v>0</v>
      </c>
      <c r="W232" s="230">
        <v>0</v>
      </c>
      <c r="X232" s="231">
        <f>W232*H232</f>
        <v>0</v>
      </c>
      <c r="Y232" s="35"/>
      <c r="Z232" s="35"/>
      <c r="AA232" s="35"/>
      <c r="AB232" s="35"/>
      <c r="AC232" s="35"/>
      <c r="AD232" s="35"/>
      <c r="AE232" s="35"/>
      <c r="AR232" s="232" t="s">
        <v>196</v>
      </c>
      <c r="AT232" s="232" t="s">
        <v>154</v>
      </c>
      <c r="AU232" s="232" t="s">
        <v>92</v>
      </c>
      <c r="AY232" s="14" t="s">
        <v>150</v>
      </c>
      <c r="BE232" s="233">
        <f>IF(O232="základní",K232,0)</f>
        <v>0</v>
      </c>
      <c r="BF232" s="233">
        <f>IF(O232="snížená",K232,0)</f>
        <v>0</v>
      </c>
      <c r="BG232" s="233">
        <f>IF(O232="zákl. přenesená",K232,0)</f>
        <v>0</v>
      </c>
      <c r="BH232" s="233">
        <f>IF(O232="sníž. přenesená",K232,0)</f>
        <v>0</v>
      </c>
      <c r="BI232" s="233">
        <f>IF(O232="nulová",K232,0)</f>
        <v>0</v>
      </c>
      <c r="BJ232" s="14" t="s">
        <v>90</v>
      </c>
      <c r="BK232" s="233">
        <f>ROUND(P232*H232,2)</f>
        <v>0</v>
      </c>
      <c r="BL232" s="14" t="s">
        <v>196</v>
      </c>
      <c r="BM232" s="232" t="s">
        <v>483</v>
      </c>
    </row>
    <row r="233" s="2" customFormat="1" ht="24.15" customHeight="1">
      <c r="A233" s="35"/>
      <c r="B233" s="36"/>
      <c r="C233" s="219" t="s">
        <v>336</v>
      </c>
      <c r="D233" s="219" t="s">
        <v>154</v>
      </c>
      <c r="E233" s="220" t="s">
        <v>484</v>
      </c>
      <c r="F233" s="221" t="s">
        <v>485</v>
      </c>
      <c r="G233" s="222" t="s">
        <v>195</v>
      </c>
      <c r="H233" s="223">
        <v>1</v>
      </c>
      <c r="I233" s="224"/>
      <c r="J233" s="224"/>
      <c r="K233" s="225">
        <f>ROUND(P233*H233,2)</f>
        <v>0</v>
      </c>
      <c r="L233" s="226"/>
      <c r="M233" s="41"/>
      <c r="N233" s="244" t="s">
        <v>1</v>
      </c>
      <c r="O233" s="245" t="s">
        <v>45</v>
      </c>
      <c r="P233" s="246">
        <f>I233+J233</f>
        <v>0</v>
      </c>
      <c r="Q233" s="246">
        <f>ROUND(I233*H233,2)</f>
        <v>0</v>
      </c>
      <c r="R233" s="246">
        <f>ROUND(J233*H233,2)</f>
        <v>0</v>
      </c>
      <c r="S233" s="247"/>
      <c r="T233" s="248">
        <f>S233*H233</f>
        <v>0</v>
      </c>
      <c r="U233" s="248">
        <v>0</v>
      </c>
      <c r="V233" s="248">
        <f>U233*H233</f>
        <v>0</v>
      </c>
      <c r="W233" s="248">
        <v>0</v>
      </c>
      <c r="X233" s="249">
        <f>W233*H233</f>
        <v>0</v>
      </c>
      <c r="Y233" s="35"/>
      <c r="Z233" s="35"/>
      <c r="AA233" s="35"/>
      <c r="AB233" s="35"/>
      <c r="AC233" s="35"/>
      <c r="AD233" s="35"/>
      <c r="AE233" s="35"/>
      <c r="AR233" s="232" t="s">
        <v>90</v>
      </c>
      <c r="AT233" s="232" t="s">
        <v>154</v>
      </c>
      <c r="AU233" s="232" t="s">
        <v>92</v>
      </c>
      <c r="AY233" s="14" t="s">
        <v>150</v>
      </c>
      <c r="BE233" s="233">
        <f>IF(O233="základní",K233,0)</f>
        <v>0</v>
      </c>
      <c r="BF233" s="233">
        <f>IF(O233="snížená",K233,0)</f>
        <v>0</v>
      </c>
      <c r="BG233" s="233">
        <f>IF(O233="zákl. přenesená",K233,0)</f>
        <v>0</v>
      </c>
      <c r="BH233" s="233">
        <f>IF(O233="sníž. přenesená",K233,0)</f>
        <v>0</v>
      </c>
      <c r="BI233" s="233">
        <f>IF(O233="nulová",K233,0)</f>
        <v>0</v>
      </c>
      <c r="BJ233" s="14" t="s">
        <v>90</v>
      </c>
      <c r="BK233" s="233">
        <f>ROUND(P233*H233,2)</f>
        <v>0</v>
      </c>
      <c r="BL233" s="14" t="s">
        <v>90</v>
      </c>
      <c r="BM233" s="232" t="s">
        <v>486</v>
      </c>
    </row>
    <row r="234" s="2" customFormat="1" ht="6.96" customHeight="1">
      <c r="A234" s="35"/>
      <c r="B234" s="63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41"/>
      <c r="N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giaDidTFUNxkFbicyB4KpNGD4GtjyBY53ZLMny/3sDyFa9lZKRBddJind7bWbS4O6qkqwTPwSZ+hwfXme2BbWw==" hashValue="wGYT5aRUXhqirAbGUuHFSxNhQu03JMvsllGt7rVBm2CBxrnNBtN+UwsGG7N9DKeHAb22OuCKerqKC5KGfAvQIA==" algorithmName="SHA-512" password="CC3D"/>
  <autoFilter ref="C124:L23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95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487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35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37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ROUND(K121,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ROUND((SUM(BE121:BE173)),  2)</f>
        <v>0</v>
      </c>
      <c r="G35" s="35"/>
      <c r="H35" s="35"/>
      <c r="I35" s="153">
        <v>0.20999999999999999</v>
      </c>
      <c r="J35" s="35"/>
      <c r="K35" s="148">
        <f>ROUND(((SUM(BE121:BE173))*I35),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ROUND((SUM(BF121:BF173)),  2)</f>
        <v>0</v>
      </c>
      <c r="G36" s="35"/>
      <c r="H36" s="35"/>
      <c r="I36" s="153">
        <v>0.12</v>
      </c>
      <c r="J36" s="35"/>
      <c r="K36" s="148">
        <f>ROUND(((SUM(BF121:BF173))*I36),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ROUND((SUM(BG121:BG173)),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ROUND((SUM(BH121:BH173)),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ROUND((SUM(BI121:BI173)),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D.4.1-2 - Část technologická - etapa 2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Q121</f>
        <v>0</v>
      </c>
      <c r="J96" s="107">
        <f>R121</f>
        <v>0</v>
      </c>
      <c r="K96" s="107">
        <f>K121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126</v>
      </c>
      <c r="E97" s="180"/>
      <c r="F97" s="180"/>
      <c r="G97" s="180"/>
      <c r="H97" s="180"/>
      <c r="I97" s="181">
        <f>Q122</f>
        <v>0</v>
      </c>
      <c r="J97" s="181">
        <f>R122</f>
        <v>0</v>
      </c>
      <c r="K97" s="181">
        <f>K122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127</v>
      </c>
      <c r="E98" s="186"/>
      <c r="F98" s="186"/>
      <c r="G98" s="186"/>
      <c r="H98" s="186"/>
      <c r="I98" s="187">
        <f>Q123</f>
        <v>0</v>
      </c>
      <c r="J98" s="187">
        <f>R123</f>
        <v>0</v>
      </c>
      <c r="K98" s="187">
        <f>K123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128</v>
      </c>
      <c r="E99" s="186"/>
      <c r="F99" s="186"/>
      <c r="G99" s="186"/>
      <c r="H99" s="186"/>
      <c r="I99" s="187">
        <f>Q130</f>
        <v>0</v>
      </c>
      <c r="J99" s="187">
        <f>R130</f>
        <v>0</v>
      </c>
      <c r="K99" s="187">
        <f>K130</f>
        <v>0</v>
      </c>
      <c r="L99" s="184"/>
      <c r="M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129</v>
      </c>
      <c r="E100" s="186"/>
      <c r="F100" s="186"/>
      <c r="G100" s="186"/>
      <c r="H100" s="186"/>
      <c r="I100" s="187">
        <f>Q148</f>
        <v>0</v>
      </c>
      <c r="J100" s="187">
        <f>R148</f>
        <v>0</v>
      </c>
      <c r="K100" s="187">
        <f>K148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130</v>
      </c>
      <c r="E101" s="186"/>
      <c r="F101" s="186"/>
      <c r="G101" s="186"/>
      <c r="H101" s="186"/>
      <c r="I101" s="187">
        <f>Q157</f>
        <v>0</v>
      </c>
      <c r="J101" s="187">
        <f>R157</f>
        <v>0</v>
      </c>
      <c r="K101" s="187">
        <f>K157</f>
        <v>0</v>
      </c>
      <c r="L101" s="184"/>
      <c r="M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131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17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2" t="str">
        <f>E7</f>
        <v>Výměna 2 ks kogeneračních jednotek na ČOV Brno - Modřice</v>
      </c>
      <c r="F111" s="29"/>
      <c r="G111" s="29"/>
      <c r="H111" s="29"/>
      <c r="I111" s="37"/>
      <c r="J111" s="37"/>
      <c r="K111" s="37"/>
      <c r="L111" s="37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D.4.1-2 - Část technologická - etapa 2</v>
      </c>
      <c r="F113" s="37"/>
      <c r="G113" s="37"/>
      <c r="H113" s="37"/>
      <c r="I113" s="37"/>
      <c r="J113" s="37"/>
      <c r="K113" s="37"/>
      <c r="L113" s="37"/>
      <c r="M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22</v>
      </c>
      <c r="D115" s="37"/>
      <c r="E115" s="37"/>
      <c r="F115" s="24" t="str">
        <f>F12</f>
        <v xml:space="preserve"> </v>
      </c>
      <c r="G115" s="37"/>
      <c r="H115" s="37"/>
      <c r="I115" s="29" t="s">
        <v>24</v>
      </c>
      <c r="J115" s="76" t="str">
        <f>IF(J12="","",J12)</f>
        <v>6. 8. 2024</v>
      </c>
      <c r="K115" s="37"/>
      <c r="L115" s="37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E15</f>
        <v/>
      </c>
      <c r="G117" s="37"/>
      <c r="H117" s="37"/>
      <c r="I117" s="29" t="s">
        <v>34</v>
      </c>
      <c r="J117" s="33" t="str">
        <f>E21</f>
        <v/>
      </c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32</v>
      </c>
      <c r="D118" s="37"/>
      <c r="E118" s="37"/>
      <c r="F118" s="24" t="str">
        <f>IF(E18="","",E18)</f>
        <v>Vyplň údaj</v>
      </c>
      <c r="G118" s="37"/>
      <c r="H118" s="37"/>
      <c r="I118" s="29" t="s">
        <v>38</v>
      </c>
      <c r="J118" s="33" t="str">
        <f>E24</f>
        <v/>
      </c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9"/>
      <c r="B120" s="190"/>
      <c r="C120" s="191" t="s">
        <v>132</v>
      </c>
      <c r="D120" s="192" t="s">
        <v>65</v>
      </c>
      <c r="E120" s="192" t="s">
        <v>61</v>
      </c>
      <c r="F120" s="192" t="s">
        <v>62</v>
      </c>
      <c r="G120" s="192" t="s">
        <v>133</v>
      </c>
      <c r="H120" s="192" t="s">
        <v>134</v>
      </c>
      <c r="I120" s="192" t="s">
        <v>135</v>
      </c>
      <c r="J120" s="192" t="s">
        <v>136</v>
      </c>
      <c r="K120" s="193" t="s">
        <v>119</v>
      </c>
      <c r="L120" s="194" t="s">
        <v>137</v>
      </c>
      <c r="M120" s="195"/>
      <c r="N120" s="97" t="s">
        <v>1</v>
      </c>
      <c r="O120" s="98" t="s">
        <v>44</v>
      </c>
      <c r="P120" s="98" t="s">
        <v>138</v>
      </c>
      <c r="Q120" s="98" t="s">
        <v>139</v>
      </c>
      <c r="R120" s="98" t="s">
        <v>140</v>
      </c>
      <c r="S120" s="98" t="s">
        <v>141</v>
      </c>
      <c r="T120" s="98" t="s">
        <v>142</v>
      </c>
      <c r="U120" s="98" t="s">
        <v>143</v>
      </c>
      <c r="V120" s="98" t="s">
        <v>144</v>
      </c>
      <c r="W120" s="98" t="s">
        <v>145</v>
      </c>
      <c r="X120" s="99" t="s">
        <v>146</v>
      </c>
      <c r="Y120" s="189"/>
      <c r="Z120" s="189"/>
      <c r="AA120" s="189"/>
      <c r="AB120" s="189"/>
      <c r="AC120" s="189"/>
      <c r="AD120" s="189"/>
      <c r="AE120" s="189"/>
    </row>
    <row r="121" s="2" customFormat="1" ht="22.8" customHeight="1">
      <c r="A121" s="35"/>
      <c r="B121" s="36"/>
      <c r="C121" s="104" t="s">
        <v>147</v>
      </c>
      <c r="D121" s="37"/>
      <c r="E121" s="37"/>
      <c r="F121" s="37"/>
      <c r="G121" s="37"/>
      <c r="H121" s="37"/>
      <c r="I121" s="37"/>
      <c r="J121" s="37"/>
      <c r="K121" s="196">
        <f>BK121</f>
        <v>0</v>
      </c>
      <c r="L121" s="37"/>
      <c r="M121" s="41"/>
      <c r="N121" s="100"/>
      <c r="O121" s="197"/>
      <c r="P121" s="101"/>
      <c r="Q121" s="198">
        <f>Q122</f>
        <v>0</v>
      </c>
      <c r="R121" s="198">
        <f>R122</f>
        <v>0</v>
      </c>
      <c r="S121" s="101"/>
      <c r="T121" s="199">
        <f>T122</f>
        <v>0</v>
      </c>
      <c r="U121" s="101"/>
      <c r="V121" s="199">
        <f>V122</f>
        <v>0</v>
      </c>
      <c r="W121" s="101"/>
      <c r="X121" s="200">
        <f>X122</f>
        <v>0</v>
      </c>
      <c r="Y121" s="35"/>
      <c r="Z121" s="35"/>
      <c r="AA121" s="35"/>
      <c r="AB121" s="35"/>
      <c r="AC121" s="35"/>
      <c r="AD121" s="35"/>
      <c r="AE121" s="35"/>
      <c r="AT121" s="14" t="s">
        <v>81</v>
      </c>
      <c r="AU121" s="14" t="s">
        <v>121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81</v>
      </c>
      <c r="E122" s="205" t="s">
        <v>169</v>
      </c>
      <c r="F122" s="205" t="s">
        <v>169</v>
      </c>
      <c r="G122" s="203"/>
      <c r="H122" s="203"/>
      <c r="I122" s="206"/>
      <c r="J122" s="206"/>
      <c r="K122" s="207">
        <f>BK122</f>
        <v>0</v>
      </c>
      <c r="L122" s="203"/>
      <c r="M122" s="208"/>
      <c r="N122" s="209"/>
      <c r="O122" s="210"/>
      <c r="P122" s="210"/>
      <c r="Q122" s="211">
        <f>Q123+Q130+Q148+Q157</f>
        <v>0</v>
      </c>
      <c r="R122" s="211">
        <f>R123+R130+R148+R157</f>
        <v>0</v>
      </c>
      <c r="S122" s="210"/>
      <c r="T122" s="212">
        <f>T123+T130+T148+T157</f>
        <v>0</v>
      </c>
      <c r="U122" s="210"/>
      <c r="V122" s="212">
        <f>V123+V130+V148+V157</f>
        <v>0</v>
      </c>
      <c r="W122" s="210"/>
      <c r="X122" s="213">
        <f>X123+X130+X148+X157</f>
        <v>0</v>
      </c>
      <c r="Y122" s="12"/>
      <c r="Z122" s="12"/>
      <c r="AA122" s="12"/>
      <c r="AB122" s="12"/>
      <c r="AC122" s="12"/>
      <c r="AD122" s="12"/>
      <c r="AE122" s="12"/>
      <c r="AR122" s="214" t="s">
        <v>190</v>
      </c>
      <c r="AT122" s="215" t="s">
        <v>81</v>
      </c>
      <c r="AU122" s="215" t="s">
        <v>82</v>
      </c>
      <c r="AY122" s="214" t="s">
        <v>150</v>
      </c>
      <c r="BK122" s="216">
        <f>BK123+BK130+BK148+BK157</f>
        <v>0</v>
      </c>
    </row>
    <row r="123" s="12" customFormat="1" ht="22.8" customHeight="1">
      <c r="A123" s="12"/>
      <c r="B123" s="202"/>
      <c r="C123" s="203"/>
      <c r="D123" s="204" t="s">
        <v>81</v>
      </c>
      <c r="E123" s="217" t="s">
        <v>191</v>
      </c>
      <c r="F123" s="217" t="s">
        <v>192</v>
      </c>
      <c r="G123" s="203"/>
      <c r="H123" s="203"/>
      <c r="I123" s="206"/>
      <c r="J123" s="206"/>
      <c r="K123" s="218">
        <f>BK123</f>
        <v>0</v>
      </c>
      <c r="L123" s="203"/>
      <c r="M123" s="208"/>
      <c r="N123" s="209"/>
      <c r="O123" s="210"/>
      <c r="P123" s="210"/>
      <c r="Q123" s="211">
        <f>SUM(Q124:Q129)</f>
        <v>0</v>
      </c>
      <c r="R123" s="211">
        <f>SUM(R124:R129)</f>
        <v>0</v>
      </c>
      <c r="S123" s="210"/>
      <c r="T123" s="212">
        <f>SUM(T124:T129)</f>
        <v>0</v>
      </c>
      <c r="U123" s="210"/>
      <c r="V123" s="212">
        <f>SUM(V124:V129)</f>
        <v>0</v>
      </c>
      <c r="W123" s="210"/>
      <c r="X123" s="213">
        <f>SUM(X124:X129)</f>
        <v>0</v>
      </c>
      <c r="Y123" s="12"/>
      <c r="Z123" s="12"/>
      <c r="AA123" s="12"/>
      <c r="AB123" s="12"/>
      <c r="AC123" s="12"/>
      <c r="AD123" s="12"/>
      <c r="AE123" s="12"/>
      <c r="AR123" s="214" t="s">
        <v>90</v>
      </c>
      <c r="AT123" s="215" t="s">
        <v>81</v>
      </c>
      <c r="AU123" s="215" t="s">
        <v>90</v>
      </c>
      <c r="AY123" s="214" t="s">
        <v>150</v>
      </c>
      <c r="BK123" s="216">
        <f>SUM(BK124:BK129)</f>
        <v>0</v>
      </c>
    </row>
    <row r="124" s="2" customFormat="1" ht="16.5" customHeight="1">
      <c r="A124" s="35"/>
      <c r="B124" s="36"/>
      <c r="C124" s="219" t="s">
        <v>90</v>
      </c>
      <c r="D124" s="219" t="s">
        <v>154</v>
      </c>
      <c r="E124" s="220" t="s">
        <v>488</v>
      </c>
      <c r="F124" s="221" t="s">
        <v>194</v>
      </c>
      <c r="G124" s="222" t="s">
        <v>195</v>
      </c>
      <c r="H124" s="223">
        <v>1</v>
      </c>
      <c r="I124" s="224"/>
      <c r="J124" s="224"/>
      <c r="K124" s="225">
        <f>ROUND(P124*H124,2)</f>
        <v>0</v>
      </c>
      <c r="L124" s="226"/>
      <c r="M124" s="41"/>
      <c r="N124" s="227" t="s">
        <v>1</v>
      </c>
      <c r="O124" s="228" t="s">
        <v>45</v>
      </c>
      <c r="P124" s="229">
        <f>I124+J124</f>
        <v>0</v>
      </c>
      <c r="Q124" s="229">
        <f>ROUND(I124*H124,2)</f>
        <v>0</v>
      </c>
      <c r="R124" s="229">
        <f>ROUND(J124*H124,2)</f>
        <v>0</v>
      </c>
      <c r="S124" s="88"/>
      <c r="T124" s="230">
        <f>S124*H124</f>
        <v>0</v>
      </c>
      <c r="U124" s="230">
        <v>0</v>
      </c>
      <c r="V124" s="230">
        <f>U124*H124</f>
        <v>0</v>
      </c>
      <c r="W124" s="230">
        <v>0</v>
      </c>
      <c r="X124" s="231">
        <f>W124*H124</f>
        <v>0</v>
      </c>
      <c r="Y124" s="35"/>
      <c r="Z124" s="35"/>
      <c r="AA124" s="35"/>
      <c r="AB124" s="35"/>
      <c r="AC124" s="35"/>
      <c r="AD124" s="35"/>
      <c r="AE124" s="35"/>
      <c r="AR124" s="232" t="s">
        <v>196</v>
      </c>
      <c r="AT124" s="232" t="s">
        <v>154</v>
      </c>
      <c r="AU124" s="232" t="s">
        <v>92</v>
      </c>
      <c r="AY124" s="14" t="s">
        <v>150</v>
      </c>
      <c r="BE124" s="233">
        <f>IF(O124="základní",K124,0)</f>
        <v>0</v>
      </c>
      <c r="BF124" s="233">
        <f>IF(O124="snížená",K124,0)</f>
        <v>0</v>
      </c>
      <c r="BG124" s="233">
        <f>IF(O124="zákl. přenesená",K124,0)</f>
        <v>0</v>
      </c>
      <c r="BH124" s="233">
        <f>IF(O124="sníž. přenesená",K124,0)</f>
        <v>0</v>
      </c>
      <c r="BI124" s="233">
        <f>IF(O124="nulová",K124,0)</f>
        <v>0</v>
      </c>
      <c r="BJ124" s="14" t="s">
        <v>90</v>
      </c>
      <c r="BK124" s="233">
        <f>ROUND(P124*H124,2)</f>
        <v>0</v>
      </c>
      <c r="BL124" s="14" t="s">
        <v>196</v>
      </c>
      <c r="BM124" s="232" t="s">
        <v>92</v>
      </c>
    </row>
    <row r="125" s="2" customFormat="1" ht="16.5" customHeight="1">
      <c r="A125" s="35"/>
      <c r="B125" s="36"/>
      <c r="C125" s="219" t="s">
        <v>92</v>
      </c>
      <c r="D125" s="219" t="s">
        <v>154</v>
      </c>
      <c r="E125" s="220" t="s">
        <v>489</v>
      </c>
      <c r="F125" s="221" t="s">
        <v>201</v>
      </c>
      <c r="G125" s="222" t="s">
        <v>199</v>
      </c>
      <c r="H125" s="223">
        <v>1</v>
      </c>
      <c r="I125" s="224"/>
      <c r="J125" s="224"/>
      <c r="K125" s="225">
        <f>ROUND(P125*H125,2)</f>
        <v>0</v>
      </c>
      <c r="L125" s="226"/>
      <c r="M125" s="41"/>
      <c r="N125" s="227" t="s">
        <v>1</v>
      </c>
      <c r="O125" s="228" t="s">
        <v>45</v>
      </c>
      <c r="P125" s="229">
        <f>I125+J125</f>
        <v>0</v>
      </c>
      <c r="Q125" s="229">
        <f>ROUND(I125*H125,2)</f>
        <v>0</v>
      </c>
      <c r="R125" s="229">
        <f>ROUND(J125*H125,2)</f>
        <v>0</v>
      </c>
      <c r="S125" s="88"/>
      <c r="T125" s="230">
        <f>S125*H125</f>
        <v>0</v>
      </c>
      <c r="U125" s="230">
        <v>0</v>
      </c>
      <c r="V125" s="230">
        <f>U125*H125</f>
        <v>0</v>
      </c>
      <c r="W125" s="230">
        <v>0</v>
      </c>
      <c r="X125" s="231">
        <f>W125*H125</f>
        <v>0</v>
      </c>
      <c r="Y125" s="35"/>
      <c r="Z125" s="35"/>
      <c r="AA125" s="35"/>
      <c r="AB125" s="35"/>
      <c r="AC125" s="35"/>
      <c r="AD125" s="35"/>
      <c r="AE125" s="35"/>
      <c r="AR125" s="232" t="s">
        <v>196</v>
      </c>
      <c r="AT125" s="232" t="s">
        <v>154</v>
      </c>
      <c r="AU125" s="232" t="s">
        <v>92</v>
      </c>
      <c r="AY125" s="14" t="s">
        <v>150</v>
      </c>
      <c r="BE125" s="233">
        <f>IF(O125="základní",K125,0)</f>
        <v>0</v>
      </c>
      <c r="BF125" s="233">
        <f>IF(O125="snížená",K125,0)</f>
        <v>0</v>
      </c>
      <c r="BG125" s="233">
        <f>IF(O125="zákl. přenesená",K125,0)</f>
        <v>0</v>
      </c>
      <c r="BH125" s="233">
        <f>IF(O125="sníž. přenesená",K125,0)</f>
        <v>0</v>
      </c>
      <c r="BI125" s="233">
        <f>IF(O125="nulová",K125,0)</f>
        <v>0</v>
      </c>
      <c r="BJ125" s="14" t="s">
        <v>90</v>
      </c>
      <c r="BK125" s="233">
        <f>ROUND(P125*H125,2)</f>
        <v>0</v>
      </c>
      <c r="BL125" s="14" t="s">
        <v>196</v>
      </c>
      <c r="BM125" s="232" t="s">
        <v>196</v>
      </c>
    </row>
    <row r="126" s="2" customFormat="1" ht="16.5" customHeight="1">
      <c r="A126" s="35"/>
      <c r="B126" s="36"/>
      <c r="C126" s="219" t="s">
        <v>190</v>
      </c>
      <c r="D126" s="219" t="s">
        <v>154</v>
      </c>
      <c r="E126" s="220" t="s">
        <v>490</v>
      </c>
      <c r="F126" s="221" t="s">
        <v>204</v>
      </c>
      <c r="G126" s="222" t="s">
        <v>199</v>
      </c>
      <c r="H126" s="223">
        <v>1</v>
      </c>
      <c r="I126" s="224"/>
      <c r="J126" s="224"/>
      <c r="K126" s="225">
        <f>ROUND(P126*H126,2)</f>
        <v>0</v>
      </c>
      <c r="L126" s="226"/>
      <c r="M126" s="41"/>
      <c r="N126" s="227" t="s">
        <v>1</v>
      </c>
      <c r="O126" s="228" t="s">
        <v>45</v>
      </c>
      <c r="P126" s="229">
        <f>I126+J126</f>
        <v>0</v>
      </c>
      <c r="Q126" s="229">
        <f>ROUND(I126*H126,2)</f>
        <v>0</v>
      </c>
      <c r="R126" s="229">
        <f>ROUND(J126*H126,2)</f>
        <v>0</v>
      </c>
      <c r="S126" s="88"/>
      <c r="T126" s="230">
        <f>S126*H126</f>
        <v>0</v>
      </c>
      <c r="U126" s="230">
        <v>0</v>
      </c>
      <c r="V126" s="230">
        <f>U126*H126</f>
        <v>0</v>
      </c>
      <c r="W126" s="230">
        <v>0</v>
      </c>
      <c r="X126" s="231">
        <f>W126*H126</f>
        <v>0</v>
      </c>
      <c r="Y126" s="35"/>
      <c r="Z126" s="35"/>
      <c r="AA126" s="35"/>
      <c r="AB126" s="35"/>
      <c r="AC126" s="35"/>
      <c r="AD126" s="35"/>
      <c r="AE126" s="35"/>
      <c r="AR126" s="232" t="s">
        <v>196</v>
      </c>
      <c r="AT126" s="232" t="s">
        <v>154</v>
      </c>
      <c r="AU126" s="232" t="s">
        <v>92</v>
      </c>
      <c r="AY126" s="14" t="s">
        <v>150</v>
      </c>
      <c r="BE126" s="233">
        <f>IF(O126="základní",K126,0)</f>
        <v>0</v>
      </c>
      <c r="BF126" s="233">
        <f>IF(O126="snížená",K126,0)</f>
        <v>0</v>
      </c>
      <c r="BG126" s="233">
        <f>IF(O126="zákl. přenesená",K126,0)</f>
        <v>0</v>
      </c>
      <c r="BH126" s="233">
        <f>IF(O126="sníž. přenesená",K126,0)</f>
        <v>0</v>
      </c>
      <c r="BI126" s="233">
        <f>IF(O126="nulová",K126,0)</f>
        <v>0</v>
      </c>
      <c r="BJ126" s="14" t="s">
        <v>90</v>
      </c>
      <c r="BK126" s="233">
        <f>ROUND(P126*H126,2)</f>
        <v>0</v>
      </c>
      <c r="BL126" s="14" t="s">
        <v>196</v>
      </c>
      <c r="BM126" s="232" t="s">
        <v>202</v>
      </c>
    </row>
    <row r="127" s="2" customFormat="1" ht="16.5" customHeight="1">
      <c r="A127" s="35"/>
      <c r="B127" s="36"/>
      <c r="C127" s="219" t="s">
        <v>196</v>
      </c>
      <c r="D127" s="219" t="s">
        <v>154</v>
      </c>
      <c r="E127" s="220" t="s">
        <v>491</v>
      </c>
      <c r="F127" s="221" t="s">
        <v>220</v>
      </c>
      <c r="G127" s="222" t="s">
        <v>199</v>
      </c>
      <c r="H127" s="223">
        <v>1</v>
      </c>
      <c r="I127" s="224"/>
      <c r="J127" s="224"/>
      <c r="K127" s="225">
        <f>ROUND(P127*H127,2)</f>
        <v>0</v>
      </c>
      <c r="L127" s="226"/>
      <c r="M127" s="41"/>
      <c r="N127" s="227" t="s">
        <v>1</v>
      </c>
      <c r="O127" s="228" t="s">
        <v>45</v>
      </c>
      <c r="P127" s="229">
        <f>I127+J127</f>
        <v>0</v>
      </c>
      <c r="Q127" s="229">
        <f>ROUND(I127*H127,2)</f>
        <v>0</v>
      </c>
      <c r="R127" s="229">
        <f>ROUND(J127*H127,2)</f>
        <v>0</v>
      </c>
      <c r="S127" s="88"/>
      <c r="T127" s="230">
        <f>S127*H127</f>
        <v>0</v>
      </c>
      <c r="U127" s="230">
        <v>0</v>
      </c>
      <c r="V127" s="230">
        <f>U127*H127</f>
        <v>0</v>
      </c>
      <c r="W127" s="230">
        <v>0</v>
      </c>
      <c r="X127" s="231">
        <f>W127*H127</f>
        <v>0</v>
      </c>
      <c r="Y127" s="35"/>
      <c r="Z127" s="35"/>
      <c r="AA127" s="35"/>
      <c r="AB127" s="35"/>
      <c r="AC127" s="35"/>
      <c r="AD127" s="35"/>
      <c r="AE127" s="35"/>
      <c r="AR127" s="232" t="s">
        <v>196</v>
      </c>
      <c r="AT127" s="232" t="s">
        <v>154</v>
      </c>
      <c r="AU127" s="232" t="s">
        <v>92</v>
      </c>
      <c r="AY127" s="14" t="s">
        <v>150</v>
      </c>
      <c r="BE127" s="233">
        <f>IF(O127="základní",K127,0)</f>
        <v>0</v>
      </c>
      <c r="BF127" s="233">
        <f>IF(O127="snížená",K127,0)</f>
        <v>0</v>
      </c>
      <c r="BG127" s="233">
        <f>IF(O127="zákl. přenesená",K127,0)</f>
        <v>0</v>
      </c>
      <c r="BH127" s="233">
        <f>IF(O127="sníž. přenesená",K127,0)</f>
        <v>0</v>
      </c>
      <c r="BI127" s="233">
        <f>IF(O127="nulová",K127,0)</f>
        <v>0</v>
      </c>
      <c r="BJ127" s="14" t="s">
        <v>90</v>
      </c>
      <c r="BK127" s="233">
        <f>ROUND(P127*H127,2)</f>
        <v>0</v>
      </c>
      <c r="BL127" s="14" t="s">
        <v>196</v>
      </c>
      <c r="BM127" s="232" t="s">
        <v>151</v>
      </c>
    </row>
    <row r="128" s="2" customFormat="1" ht="16.5" customHeight="1">
      <c r="A128" s="35"/>
      <c r="B128" s="36"/>
      <c r="C128" s="219" t="s">
        <v>205</v>
      </c>
      <c r="D128" s="219" t="s">
        <v>154</v>
      </c>
      <c r="E128" s="220" t="s">
        <v>492</v>
      </c>
      <c r="F128" s="221" t="s">
        <v>493</v>
      </c>
      <c r="G128" s="222" t="s">
        <v>195</v>
      </c>
      <c r="H128" s="223">
        <v>1</v>
      </c>
      <c r="I128" s="224"/>
      <c r="J128" s="224"/>
      <c r="K128" s="225">
        <f>ROUND(P128*H128,2)</f>
        <v>0</v>
      </c>
      <c r="L128" s="226"/>
      <c r="M128" s="41"/>
      <c r="N128" s="227" t="s">
        <v>1</v>
      </c>
      <c r="O128" s="228" t="s">
        <v>45</v>
      </c>
      <c r="P128" s="229">
        <f>I128+J128</f>
        <v>0</v>
      </c>
      <c r="Q128" s="229">
        <f>ROUND(I128*H128,2)</f>
        <v>0</v>
      </c>
      <c r="R128" s="229">
        <f>ROUND(J128*H128,2)</f>
        <v>0</v>
      </c>
      <c r="S128" s="88"/>
      <c r="T128" s="230">
        <f>S128*H128</f>
        <v>0</v>
      </c>
      <c r="U128" s="230">
        <v>0</v>
      </c>
      <c r="V128" s="230">
        <f>U128*H128</f>
        <v>0</v>
      </c>
      <c r="W128" s="230">
        <v>0</v>
      </c>
      <c r="X128" s="231">
        <f>W128*H128</f>
        <v>0</v>
      </c>
      <c r="Y128" s="35"/>
      <c r="Z128" s="35"/>
      <c r="AA128" s="35"/>
      <c r="AB128" s="35"/>
      <c r="AC128" s="35"/>
      <c r="AD128" s="35"/>
      <c r="AE128" s="35"/>
      <c r="AR128" s="232" t="s">
        <v>196</v>
      </c>
      <c r="AT128" s="232" t="s">
        <v>154</v>
      </c>
      <c r="AU128" s="232" t="s">
        <v>92</v>
      </c>
      <c r="AY128" s="14" t="s">
        <v>150</v>
      </c>
      <c r="BE128" s="233">
        <f>IF(O128="základní",K128,0)</f>
        <v>0</v>
      </c>
      <c r="BF128" s="233">
        <f>IF(O128="snížená",K128,0)</f>
        <v>0</v>
      </c>
      <c r="BG128" s="233">
        <f>IF(O128="zákl. přenesená",K128,0)</f>
        <v>0</v>
      </c>
      <c r="BH128" s="233">
        <f>IF(O128="sníž. přenesená",K128,0)</f>
        <v>0</v>
      </c>
      <c r="BI128" s="233">
        <f>IF(O128="nulová",K128,0)</f>
        <v>0</v>
      </c>
      <c r="BJ128" s="14" t="s">
        <v>90</v>
      </c>
      <c r="BK128" s="233">
        <f>ROUND(P128*H128,2)</f>
        <v>0</v>
      </c>
      <c r="BL128" s="14" t="s">
        <v>196</v>
      </c>
      <c r="BM128" s="232" t="s">
        <v>207</v>
      </c>
    </row>
    <row r="129" s="2" customFormat="1" ht="16.5" customHeight="1">
      <c r="A129" s="35"/>
      <c r="B129" s="36"/>
      <c r="C129" s="219" t="s">
        <v>202</v>
      </c>
      <c r="D129" s="219" t="s">
        <v>154</v>
      </c>
      <c r="E129" s="220" t="s">
        <v>494</v>
      </c>
      <c r="F129" s="221" t="s">
        <v>227</v>
      </c>
      <c r="G129" s="222" t="s">
        <v>199</v>
      </c>
      <c r="H129" s="223">
        <v>1</v>
      </c>
      <c r="I129" s="224"/>
      <c r="J129" s="224"/>
      <c r="K129" s="225">
        <f>ROUND(P129*H129,2)</f>
        <v>0</v>
      </c>
      <c r="L129" s="226"/>
      <c r="M129" s="41"/>
      <c r="N129" s="227" t="s">
        <v>1</v>
      </c>
      <c r="O129" s="228" t="s">
        <v>45</v>
      </c>
      <c r="P129" s="229">
        <f>I129+J129</f>
        <v>0</v>
      </c>
      <c r="Q129" s="229">
        <f>ROUND(I129*H129,2)</f>
        <v>0</v>
      </c>
      <c r="R129" s="229">
        <f>ROUND(J129*H129,2)</f>
        <v>0</v>
      </c>
      <c r="S129" s="88"/>
      <c r="T129" s="230">
        <f>S129*H129</f>
        <v>0</v>
      </c>
      <c r="U129" s="230">
        <v>0</v>
      </c>
      <c r="V129" s="230">
        <f>U129*H129</f>
        <v>0</v>
      </c>
      <c r="W129" s="230">
        <v>0</v>
      </c>
      <c r="X129" s="231">
        <f>W129*H129</f>
        <v>0</v>
      </c>
      <c r="Y129" s="35"/>
      <c r="Z129" s="35"/>
      <c r="AA129" s="35"/>
      <c r="AB129" s="35"/>
      <c r="AC129" s="35"/>
      <c r="AD129" s="35"/>
      <c r="AE129" s="35"/>
      <c r="AR129" s="232" t="s">
        <v>196</v>
      </c>
      <c r="AT129" s="232" t="s">
        <v>154</v>
      </c>
      <c r="AU129" s="232" t="s">
        <v>92</v>
      </c>
      <c r="AY129" s="14" t="s">
        <v>150</v>
      </c>
      <c r="BE129" s="233">
        <f>IF(O129="základní",K129,0)</f>
        <v>0</v>
      </c>
      <c r="BF129" s="233">
        <f>IF(O129="snížená",K129,0)</f>
        <v>0</v>
      </c>
      <c r="BG129" s="233">
        <f>IF(O129="zákl. přenesená",K129,0)</f>
        <v>0</v>
      </c>
      <c r="BH129" s="233">
        <f>IF(O129="sníž. přenesená",K129,0)</f>
        <v>0</v>
      </c>
      <c r="BI129" s="233">
        <f>IF(O129="nulová",K129,0)</f>
        <v>0</v>
      </c>
      <c r="BJ129" s="14" t="s">
        <v>90</v>
      </c>
      <c r="BK129" s="233">
        <f>ROUND(P129*H129,2)</f>
        <v>0</v>
      </c>
      <c r="BL129" s="14" t="s">
        <v>196</v>
      </c>
      <c r="BM129" s="232" t="s">
        <v>9</v>
      </c>
    </row>
    <row r="130" s="12" customFormat="1" ht="22.8" customHeight="1">
      <c r="A130" s="12"/>
      <c r="B130" s="202"/>
      <c r="C130" s="203"/>
      <c r="D130" s="204" t="s">
        <v>81</v>
      </c>
      <c r="E130" s="217" t="s">
        <v>242</v>
      </c>
      <c r="F130" s="217" t="s">
        <v>243</v>
      </c>
      <c r="G130" s="203"/>
      <c r="H130" s="203"/>
      <c r="I130" s="206"/>
      <c r="J130" s="206"/>
      <c r="K130" s="218">
        <f>BK130</f>
        <v>0</v>
      </c>
      <c r="L130" s="203"/>
      <c r="M130" s="208"/>
      <c r="N130" s="209"/>
      <c r="O130" s="210"/>
      <c r="P130" s="210"/>
      <c r="Q130" s="211">
        <f>SUM(Q131:Q147)</f>
        <v>0</v>
      </c>
      <c r="R130" s="211">
        <f>SUM(R131:R147)</f>
        <v>0</v>
      </c>
      <c r="S130" s="210"/>
      <c r="T130" s="212">
        <f>SUM(T131:T147)</f>
        <v>0</v>
      </c>
      <c r="U130" s="210"/>
      <c r="V130" s="212">
        <f>SUM(V131:V147)</f>
        <v>0</v>
      </c>
      <c r="W130" s="210"/>
      <c r="X130" s="213">
        <f>SUM(X131:X147)</f>
        <v>0</v>
      </c>
      <c r="Y130" s="12"/>
      <c r="Z130" s="12"/>
      <c r="AA130" s="12"/>
      <c r="AB130" s="12"/>
      <c r="AC130" s="12"/>
      <c r="AD130" s="12"/>
      <c r="AE130" s="12"/>
      <c r="AR130" s="214" t="s">
        <v>90</v>
      </c>
      <c r="AT130" s="215" t="s">
        <v>81</v>
      </c>
      <c r="AU130" s="215" t="s">
        <v>90</v>
      </c>
      <c r="AY130" s="214" t="s">
        <v>150</v>
      </c>
      <c r="BK130" s="216">
        <f>SUM(BK131:BK147)</f>
        <v>0</v>
      </c>
    </row>
    <row r="131" s="2" customFormat="1" ht="16.5" customHeight="1">
      <c r="A131" s="35"/>
      <c r="B131" s="36"/>
      <c r="C131" s="219" t="s">
        <v>209</v>
      </c>
      <c r="D131" s="219" t="s">
        <v>154</v>
      </c>
      <c r="E131" s="220" t="s">
        <v>495</v>
      </c>
      <c r="F131" s="221" t="s">
        <v>249</v>
      </c>
      <c r="G131" s="222" t="s">
        <v>199</v>
      </c>
      <c r="H131" s="223">
        <v>1</v>
      </c>
      <c r="I131" s="224"/>
      <c r="J131" s="224"/>
      <c r="K131" s="225">
        <f>ROUND(P131*H131,2)</f>
        <v>0</v>
      </c>
      <c r="L131" s="226"/>
      <c r="M131" s="41"/>
      <c r="N131" s="227" t="s">
        <v>1</v>
      </c>
      <c r="O131" s="228" t="s">
        <v>45</v>
      </c>
      <c r="P131" s="229">
        <f>I131+J131</f>
        <v>0</v>
      </c>
      <c r="Q131" s="229">
        <f>ROUND(I131*H131,2)</f>
        <v>0</v>
      </c>
      <c r="R131" s="229">
        <f>ROUND(J131*H131,2)</f>
        <v>0</v>
      </c>
      <c r="S131" s="88"/>
      <c r="T131" s="230">
        <f>S131*H131</f>
        <v>0</v>
      </c>
      <c r="U131" s="230">
        <v>0</v>
      </c>
      <c r="V131" s="230">
        <f>U131*H131</f>
        <v>0</v>
      </c>
      <c r="W131" s="230">
        <v>0</v>
      </c>
      <c r="X131" s="231">
        <f>W131*H131</f>
        <v>0</v>
      </c>
      <c r="Y131" s="35"/>
      <c r="Z131" s="35"/>
      <c r="AA131" s="35"/>
      <c r="AB131" s="35"/>
      <c r="AC131" s="35"/>
      <c r="AD131" s="35"/>
      <c r="AE131" s="35"/>
      <c r="AR131" s="232" t="s">
        <v>196</v>
      </c>
      <c r="AT131" s="232" t="s">
        <v>154</v>
      </c>
      <c r="AU131" s="232" t="s">
        <v>92</v>
      </c>
      <c r="AY131" s="14" t="s">
        <v>150</v>
      </c>
      <c r="BE131" s="233">
        <f>IF(O131="základní",K131,0)</f>
        <v>0</v>
      </c>
      <c r="BF131" s="233">
        <f>IF(O131="snížená",K131,0)</f>
        <v>0</v>
      </c>
      <c r="BG131" s="233">
        <f>IF(O131="zákl. přenesená",K131,0)</f>
        <v>0</v>
      </c>
      <c r="BH131" s="233">
        <f>IF(O131="sníž. přenesená",K131,0)</f>
        <v>0</v>
      </c>
      <c r="BI131" s="233">
        <f>IF(O131="nulová",K131,0)</f>
        <v>0</v>
      </c>
      <c r="BJ131" s="14" t="s">
        <v>90</v>
      </c>
      <c r="BK131" s="233">
        <f>ROUND(P131*H131,2)</f>
        <v>0</v>
      </c>
      <c r="BL131" s="14" t="s">
        <v>196</v>
      </c>
      <c r="BM131" s="232" t="s">
        <v>212</v>
      </c>
    </row>
    <row r="132" s="2" customFormat="1" ht="16.5" customHeight="1">
      <c r="A132" s="35"/>
      <c r="B132" s="36"/>
      <c r="C132" s="219" t="s">
        <v>151</v>
      </c>
      <c r="D132" s="219" t="s">
        <v>154</v>
      </c>
      <c r="E132" s="220" t="s">
        <v>496</v>
      </c>
      <c r="F132" s="221" t="s">
        <v>256</v>
      </c>
      <c r="G132" s="222" t="s">
        <v>199</v>
      </c>
      <c r="H132" s="223">
        <v>1</v>
      </c>
      <c r="I132" s="224"/>
      <c r="J132" s="224"/>
      <c r="K132" s="225">
        <f>ROUND(P132*H132,2)</f>
        <v>0</v>
      </c>
      <c r="L132" s="226"/>
      <c r="M132" s="41"/>
      <c r="N132" s="227" t="s">
        <v>1</v>
      </c>
      <c r="O132" s="228" t="s">
        <v>45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8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5"/>
      <c r="Z132" s="35"/>
      <c r="AA132" s="35"/>
      <c r="AB132" s="35"/>
      <c r="AC132" s="35"/>
      <c r="AD132" s="35"/>
      <c r="AE132" s="35"/>
      <c r="AR132" s="232" t="s">
        <v>196</v>
      </c>
      <c r="AT132" s="232" t="s">
        <v>154</v>
      </c>
      <c r="AU132" s="232" t="s">
        <v>92</v>
      </c>
      <c r="AY132" s="14" t="s">
        <v>150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4" t="s">
        <v>90</v>
      </c>
      <c r="BK132" s="233">
        <f>ROUND(P132*H132,2)</f>
        <v>0</v>
      </c>
      <c r="BL132" s="14" t="s">
        <v>196</v>
      </c>
      <c r="BM132" s="232" t="s">
        <v>214</v>
      </c>
    </row>
    <row r="133" s="2" customFormat="1" ht="16.5" customHeight="1">
      <c r="A133" s="35"/>
      <c r="B133" s="36"/>
      <c r="C133" s="219" t="s">
        <v>215</v>
      </c>
      <c r="D133" s="219" t="s">
        <v>154</v>
      </c>
      <c r="E133" s="220" t="s">
        <v>497</v>
      </c>
      <c r="F133" s="221" t="s">
        <v>259</v>
      </c>
      <c r="G133" s="222" t="s">
        <v>199</v>
      </c>
      <c r="H133" s="223">
        <v>1</v>
      </c>
      <c r="I133" s="224"/>
      <c r="J133" s="224"/>
      <c r="K133" s="225">
        <f>ROUND(P133*H133,2)</f>
        <v>0</v>
      </c>
      <c r="L133" s="226"/>
      <c r="M133" s="41"/>
      <c r="N133" s="227" t="s">
        <v>1</v>
      </c>
      <c r="O133" s="228" t="s">
        <v>45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8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5"/>
      <c r="Z133" s="35"/>
      <c r="AA133" s="35"/>
      <c r="AB133" s="35"/>
      <c r="AC133" s="35"/>
      <c r="AD133" s="35"/>
      <c r="AE133" s="35"/>
      <c r="AR133" s="232" t="s">
        <v>196</v>
      </c>
      <c r="AT133" s="232" t="s">
        <v>154</v>
      </c>
      <c r="AU133" s="232" t="s">
        <v>92</v>
      </c>
      <c r="AY133" s="14" t="s">
        <v>150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4" t="s">
        <v>90</v>
      </c>
      <c r="BK133" s="233">
        <f>ROUND(P133*H133,2)</f>
        <v>0</v>
      </c>
      <c r="BL133" s="14" t="s">
        <v>196</v>
      </c>
      <c r="BM133" s="232" t="s">
        <v>218</v>
      </c>
    </row>
    <row r="134" s="2" customFormat="1" ht="16.5" customHeight="1">
      <c r="A134" s="35"/>
      <c r="B134" s="36"/>
      <c r="C134" s="219" t="s">
        <v>207</v>
      </c>
      <c r="D134" s="219" t="s">
        <v>154</v>
      </c>
      <c r="E134" s="220" t="s">
        <v>498</v>
      </c>
      <c r="F134" s="221" t="s">
        <v>259</v>
      </c>
      <c r="G134" s="222" t="s">
        <v>199</v>
      </c>
      <c r="H134" s="223">
        <v>1</v>
      </c>
      <c r="I134" s="224"/>
      <c r="J134" s="224"/>
      <c r="K134" s="225">
        <f>ROUND(P134*H134,2)</f>
        <v>0</v>
      </c>
      <c r="L134" s="226"/>
      <c r="M134" s="41"/>
      <c r="N134" s="227" t="s">
        <v>1</v>
      </c>
      <c r="O134" s="228" t="s">
        <v>45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8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5"/>
      <c r="Z134" s="35"/>
      <c r="AA134" s="35"/>
      <c r="AB134" s="35"/>
      <c r="AC134" s="35"/>
      <c r="AD134" s="35"/>
      <c r="AE134" s="35"/>
      <c r="AR134" s="232" t="s">
        <v>196</v>
      </c>
      <c r="AT134" s="232" t="s">
        <v>154</v>
      </c>
      <c r="AU134" s="232" t="s">
        <v>92</v>
      </c>
      <c r="AY134" s="14" t="s">
        <v>150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4" t="s">
        <v>90</v>
      </c>
      <c r="BK134" s="233">
        <f>ROUND(P134*H134,2)</f>
        <v>0</v>
      </c>
      <c r="BL134" s="14" t="s">
        <v>196</v>
      </c>
      <c r="BM134" s="232" t="s">
        <v>221</v>
      </c>
    </row>
    <row r="135" s="2" customFormat="1" ht="16.5" customHeight="1">
      <c r="A135" s="35"/>
      <c r="B135" s="36"/>
      <c r="C135" s="219" t="s">
        <v>222</v>
      </c>
      <c r="D135" s="219" t="s">
        <v>154</v>
      </c>
      <c r="E135" s="220" t="s">
        <v>499</v>
      </c>
      <c r="F135" s="221" t="s">
        <v>500</v>
      </c>
      <c r="G135" s="222" t="s">
        <v>199</v>
      </c>
      <c r="H135" s="223">
        <v>1</v>
      </c>
      <c r="I135" s="224"/>
      <c r="J135" s="224"/>
      <c r="K135" s="225">
        <f>ROUND(P135*H135,2)</f>
        <v>0</v>
      </c>
      <c r="L135" s="226"/>
      <c r="M135" s="41"/>
      <c r="N135" s="227" t="s">
        <v>1</v>
      </c>
      <c r="O135" s="228" t="s">
        <v>45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8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5"/>
      <c r="Z135" s="35"/>
      <c r="AA135" s="35"/>
      <c r="AB135" s="35"/>
      <c r="AC135" s="35"/>
      <c r="AD135" s="35"/>
      <c r="AE135" s="35"/>
      <c r="AR135" s="232" t="s">
        <v>196</v>
      </c>
      <c r="AT135" s="232" t="s">
        <v>154</v>
      </c>
      <c r="AU135" s="232" t="s">
        <v>92</v>
      </c>
      <c r="AY135" s="14" t="s">
        <v>150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4" t="s">
        <v>90</v>
      </c>
      <c r="BK135" s="233">
        <f>ROUND(P135*H135,2)</f>
        <v>0</v>
      </c>
      <c r="BL135" s="14" t="s">
        <v>196</v>
      </c>
      <c r="BM135" s="232" t="s">
        <v>225</v>
      </c>
    </row>
    <row r="136" s="2" customFormat="1" ht="16.5" customHeight="1">
      <c r="A136" s="35"/>
      <c r="B136" s="36"/>
      <c r="C136" s="219" t="s">
        <v>9</v>
      </c>
      <c r="D136" s="219" t="s">
        <v>154</v>
      </c>
      <c r="E136" s="220" t="s">
        <v>501</v>
      </c>
      <c r="F136" s="221" t="s">
        <v>265</v>
      </c>
      <c r="G136" s="222" t="s">
        <v>199</v>
      </c>
      <c r="H136" s="223">
        <v>1</v>
      </c>
      <c r="I136" s="224"/>
      <c r="J136" s="224"/>
      <c r="K136" s="225">
        <f>ROUND(P136*H136,2)</f>
        <v>0</v>
      </c>
      <c r="L136" s="226"/>
      <c r="M136" s="41"/>
      <c r="N136" s="227" t="s">
        <v>1</v>
      </c>
      <c r="O136" s="228" t="s">
        <v>45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8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5"/>
      <c r="Z136" s="35"/>
      <c r="AA136" s="35"/>
      <c r="AB136" s="35"/>
      <c r="AC136" s="35"/>
      <c r="AD136" s="35"/>
      <c r="AE136" s="35"/>
      <c r="AR136" s="232" t="s">
        <v>196</v>
      </c>
      <c r="AT136" s="232" t="s">
        <v>154</v>
      </c>
      <c r="AU136" s="232" t="s">
        <v>92</v>
      </c>
      <c r="AY136" s="14" t="s">
        <v>150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4" t="s">
        <v>90</v>
      </c>
      <c r="BK136" s="233">
        <f>ROUND(P136*H136,2)</f>
        <v>0</v>
      </c>
      <c r="BL136" s="14" t="s">
        <v>196</v>
      </c>
      <c r="BM136" s="232" t="s">
        <v>228</v>
      </c>
    </row>
    <row r="137" s="2" customFormat="1" ht="16.5" customHeight="1">
      <c r="A137" s="35"/>
      <c r="B137" s="36"/>
      <c r="C137" s="219" t="s">
        <v>229</v>
      </c>
      <c r="D137" s="219" t="s">
        <v>154</v>
      </c>
      <c r="E137" s="220" t="s">
        <v>502</v>
      </c>
      <c r="F137" s="221" t="s">
        <v>322</v>
      </c>
      <c r="G137" s="222" t="s">
        <v>199</v>
      </c>
      <c r="H137" s="223">
        <v>1</v>
      </c>
      <c r="I137" s="224"/>
      <c r="J137" s="224"/>
      <c r="K137" s="225">
        <f>ROUND(P137*H137,2)</f>
        <v>0</v>
      </c>
      <c r="L137" s="226"/>
      <c r="M137" s="41"/>
      <c r="N137" s="227" t="s">
        <v>1</v>
      </c>
      <c r="O137" s="228" t="s">
        <v>45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8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5"/>
      <c r="Z137" s="35"/>
      <c r="AA137" s="35"/>
      <c r="AB137" s="35"/>
      <c r="AC137" s="35"/>
      <c r="AD137" s="35"/>
      <c r="AE137" s="35"/>
      <c r="AR137" s="232" t="s">
        <v>196</v>
      </c>
      <c r="AT137" s="232" t="s">
        <v>154</v>
      </c>
      <c r="AU137" s="232" t="s">
        <v>92</v>
      </c>
      <c r="AY137" s="14" t="s">
        <v>150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4" t="s">
        <v>90</v>
      </c>
      <c r="BK137" s="233">
        <f>ROUND(P137*H137,2)</f>
        <v>0</v>
      </c>
      <c r="BL137" s="14" t="s">
        <v>196</v>
      </c>
      <c r="BM137" s="232" t="s">
        <v>232</v>
      </c>
    </row>
    <row r="138" s="2" customFormat="1" ht="16.5" customHeight="1">
      <c r="A138" s="35"/>
      <c r="B138" s="36"/>
      <c r="C138" s="219" t="s">
        <v>212</v>
      </c>
      <c r="D138" s="219" t="s">
        <v>154</v>
      </c>
      <c r="E138" s="220" t="s">
        <v>503</v>
      </c>
      <c r="F138" s="221" t="s">
        <v>322</v>
      </c>
      <c r="G138" s="222" t="s">
        <v>199</v>
      </c>
      <c r="H138" s="223">
        <v>1</v>
      </c>
      <c r="I138" s="224"/>
      <c r="J138" s="224"/>
      <c r="K138" s="225">
        <f>ROUND(P138*H138,2)</f>
        <v>0</v>
      </c>
      <c r="L138" s="226"/>
      <c r="M138" s="41"/>
      <c r="N138" s="227" t="s">
        <v>1</v>
      </c>
      <c r="O138" s="228" t="s">
        <v>45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8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5"/>
      <c r="Z138" s="35"/>
      <c r="AA138" s="35"/>
      <c r="AB138" s="35"/>
      <c r="AC138" s="35"/>
      <c r="AD138" s="35"/>
      <c r="AE138" s="35"/>
      <c r="AR138" s="232" t="s">
        <v>196</v>
      </c>
      <c r="AT138" s="232" t="s">
        <v>154</v>
      </c>
      <c r="AU138" s="232" t="s">
        <v>92</v>
      </c>
      <c r="AY138" s="14" t="s">
        <v>150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4" t="s">
        <v>90</v>
      </c>
      <c r="BK138" s="233">
        <f>ROUND(P138*H138,2)</f>
        <v>0</v>
      </c>
      <c r="BL138" s="14" t="s">
        <v>196</v>
      </c>
      <c r="BM138" s="232" t="s">
        <v>234</v>
      </c>
    </row>
    <row r="139" s="2" customFormat="1" ht="16.5" customHeight="1">
      <c r="A139" s="35"/>
      <c r="B139" s="36"/>
      <c r="C139" s="219" t="s">
        <v>235</v>
      </c>
      <c r="D139" s="219" t="s">
        <v>154</v>
      </c>
      <c r="E139" s="220" t="s">
        <v>504</v>
      </c>
      <c r="F139" s="221" t="s">
        <v>306</v>
      </c>
      <c r="G139" s="222" t="s">
        <v>199</v>
      </c>
      <c r="H139" s="223">
        <v>1</v>
      </c>
      <c r="I139" s="224"/>
      <c r="J139" s="224"/>
      <c r="K139" s="225">
        <f>ROUND(P139*H139,2)</f>
        <v>0</v>
      </c>
      <c r="L139" s="226"/>
      <c r="M139" s="41"/>
      <c r="N139" s="227" t="s">
        <v>1</v>
      </c>
      <c r="O139" s="228" t="s">
        <v>45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8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5"/>
      <c r="Z139" s="35"/>
      <c r="AA139" s="35"/>
      <c r="AB139" s="35"/>
      <c r="AC139" s="35"/>
      <c r="AD139" s="35"/>
      <c r="AE139" s="35"/>
      <c r="AR139" s="232" t="s">
        <v>196</v>
      </c>
      <c r="AT139" s="232" t="s">
        <v>154</v>
      </c>
      <c r="AU139" s="232" t="s">
        <v>92</v>
      </c>
      <c r="AY139" s="14" t="s">
        <v>150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4" t="s">
        <v>90</v>
      </c>
      <c r="BK139" s="233">
        <f>ROUND(P139*H139,2)</f>
        <v>0</v>
      </c>
      <c r="BL139" s="14" t="s">
        <v>196</v>
      </c>
      <c r="BM139" s="232" t="s">
        <v>238</v>
      </c>
    </row>
    <row r="140" s="2" customFormat="1" ht="16.5" customHeight="1">
      <c r="A140" s="35"/>
      <c r="B140" s="36"/>
      <c r="C140" s="219" t="s">
        <v>214</v>
      </c>
      <c r="D140" s="219" t="s">
        <v>154</v>
      </c>
      <c r="E140" s="220" t="s">
        <v>505</v>
      </c>
      <c r="F140" s="221" t="s">
        <v>322</v>
      </c>
      <c r="G140" s="222" t="s">
        <v>199</v>
      </c>
      <c r="H140" s="223">
        <v>1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241</v>
      </c>
    </row>
    <row r="141" s="2" customFormat="1" ht="16.5" customHeight="1">
      <c r="A141" s="35"/>
      <c r="B141" s="36"/>
      <c r="C141" s="219" t="s">
        <v>244</v>
      </c>
      <c r="D141" s="219" t="s">
        <v>154</v>
      </c>
      <c r="E141" s="220" t="s">
        <v>506</v>
      </c>
      <c r="F141" s="221" t="s">
        <v>330</v>
      </c>
      <c r="G141" s="222" t="s">
        <v>199</v>
      </c>
      <c r="H141" s="223">
        <v>1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247</v>
      </c>
    </row>
    <row r="142" s="2" customFormat="1" ht="16.5" customHeight="1">
      <c r="A142" s="35"/>
      <c r="B142" s="36"/>
      <c r="C142" s="219" t="s">
        <v>218</v>
      </c>
      <c r="D142" s="219" t="s">
        <v>154</v>
      </c>
      <c r="E142" s="220" t="s">
        <v>507</v>
      </c>
      <c r="F142" s="221" t="s">
        <v>322</v>
      </c>
      <c r="G142" s="222" t="s">
        <v>199</v>
      </c>
      <c r="H142" s="223">
        <v>1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250</v>
      </c>
    </row>
    <row r="143" s="2" customFormat="1" ht="16.5" customHeight="1">
      <c r="A143" s="35"/>
      <c r="B143" s="36"/>
      <c r="C143" s="219" t="s">
        <v>251</v>
      </c>
      <c r="D143" s="219" t="s">
        <v>154</v>
      </c>
      <c r="E143" s="220" t="s">
        <v>508</v>
      </c>
      <c r="F143" s="221" t="s">
        <v>322</v>
      </c>
      <c r="G143" s="222" t="s">
        <v>199</v>
      </c>
      <c r="H143" s="223">
        <v>1</v>
      </c>
      <c r="I143" s="224"/>
      <c r="J143" s="224"/>
      <c r="K143" s="225">
        <f>ROUND(P143*H143,2)</f>
        <v>0</v>
      </c>
      <c r="L143" s="226"/>
      <c r="M143" s="41"/>
      <c r="N143" s="227" t="s">
        <v>1</v>
      </c>
      <c r="O143" s="228" t="s">
        <v>45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8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5"/>
      <c r="Z143" s="35"/>
      <c r="AA143" s="35"/>
      <c r="AB143" s="35"/>
      <c r="AC143" s="35"/>
      <c r="AD143" s="35"/>
      <c r="AE143" s="35"/>
      <c r="AR143" s="232" t="s">
        <v>196</v>
      </c>
      <c r="AT143" s="232" t="s">
        <v>154</v>
      </c>
      <c r="AU143" s="232" t="s">
        <v>92</v>
      </c>
      <c r="AY143" s="14" t="s">
        <v>150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4" t="s">
        <v>90</v>
      </c>
      <c r="BK143" s="233">
        <f>ROUND(P143*H143,2)</f>
        <v>0</v>
      </c>
      <c r="BL143" s="14" t="s">
        <v>196</v>
      </c>
      <c r="BM143" s="232" t="s">
        <v>254</v>
      </c>
    </row>
    <row r="144" s="2" customFormat="1" ht="16.5" customHeight="1">
      <c r="A144" s="35"/>
      <c r="B144" s="36"/>
      <c r="C144" s="219" t="s">
        <v>221</v>
      </c>
      <c r="D144" s="219" t="s">
        <v>154</v>
      </c>
      <c r="E144" s="220" t="s">
        <v>509</v>
      </c>
      <c r="F144" s="221" t="s">
        <v>322</v>
      </c>
      <c r="G144" s="222" t="s">
        <v>199</v>
      </c>
      <c r="H144" s="223">
        <v>1</v>
      </c>
      <c r="I144" s="224"/>
      <c r="J144" s="224"/>
      <c r="K144" s="225">
        <f>ROUND(P144*H144,2)</f>
        <v>0</v>
      </c>
      <c r="L144" s="226"/>
      <c r="M144" s="41"/>
      <c r="N144" s="227" t="s">
        <v>1</v>
      </c>
      <c r="O144" s="228" t="s">
        <v>45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8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5"/>
      <c r="Z144" s="35"/>
      <c r="AA144" s="35"/>
      <c r="AB144" s="35"/>
      <c r="AC144" s="35"/>
      <c r="AD144" s="35"/>
      <c r="AE144" s="35"/>
      <c r="AR144" s="232" t="s">
        <v>196</v>
      </c>
      <c r="AT144" s="232" t="s">
        <v>154</v>
      </c>
      <c r="AU144" s="232" t="s">
        <v>92</v>
      </c>
      <c r="AY144" s="14" t="s">
        <v>150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4" t="s">
        <v>90</v>
      </c>
      <c r="BK144" s="233">
        <f>ROUND(P144*H144,2)</f>
        <v>0</v>
      </c>
      <c r="BL144" s="14" t="s">
        <v>196</v>
      </c>
      <c r="BM144" s="232" t="s">
        <v>257</v>
      </c>
    </row>
    <row r="145" s="2" customFormat="1" ht="16.5" customHeight="1">
      <c r="A145" s="35"/>
      <c r="B145" s="36"/>
      <c r="C145" s="219" t="s">
        <v>8</v>
      </c>
      <c r="D145" s="219" t="s">
        <v>154</v>
      </c>
      <c r="E145" s="220" t="s">
        <v>510</v>
      </c>
      <c r="F145" s="221" t="s">
        <v>322</v>
      </c>
      <c r="G145" s="222" t="s">
        <v>199</v>
      </c>
      <c r="H145" s="223">
        <v>1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260</v>
      </c>
    </row>
    <row r="146" s="2" customFormat="1" ht="16.5" customHeight="1">
      <c r="A146" s="35"/>
      <c r="B146" s="36"/>
      <c r="C146" s="219" t="s">
        <v>225</v>
      </c>
      <c r="D146" s="219" t="s">
        <v>154</v>
      </c>
      <c r="E146" s="220" t="s">
        <v>511</v>
      </c>
      <c r="F146" s="221" t="s">
        <v>322</v>
      </c>
      <c r="G146" s="222" t="s">
        <v>199</v>
      </c>
      <c r="H146" s="223">
        <v>1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262</v>
      </c>
    </row>
    <row r="147" s="2" customFormat="1" ht="24.15" customHeight="1">
      <c r="A147" s="35"/>
      <c r="B147" s="36"/>
      <c r="C147" s="219" t="s">
        <v>263</v>
      </c>
      <c r="D147" s="219" t="s">
        <v>154</v>
      </c>
      <c r="E147" s="220" t="s">
        <v>512</v>
      </c>
      <c r="F147" s="221" t="s">
        <v>343</v>
      </c>
      <c r="G147" s="222" t="s">
        <v>199</v>
      </c>
      <c r="H147" s="223">
        <v>1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266</v>
      </c>
    </row>
    <row r="148" s="12" customFormat="1" ht="22.8" customHeight="1">
      <c r="A148" s="12"/>
      <c r="B148" s="202"/>
      <c r="C148" s="203"/>
      <c r="D148" s="204" t="s">
        <v>81</v>
      </c>
      <c r="E148" s="217" t="s">
        <v>357</v>
      </c>
      <c r="F148" s="217" t="s">
        <v>358</v>
      </c>
      <c r="G148" s="203"/>
      <c r="H148" s="203"/>
      <c r="I148" s="206"/>
      <c r="J148" s="206"/>
      <c r="K148" s="218">
        <f>BK148</f>
        <v>0</v>
      </c>
      <c r="L148" s="203"/>
      <c r="M148" s="208"/>
      <c r="N148" s="209"/>
      <c r="O148" s="210"/>
      <c r="P148" s="210"/>
      <c r="Q148" s="211">
        <f>SUM(Q149:Q156)</f>
        <v>0</v>
      </c>
      <c r="R148" s="211">
        <f>SUM(R149:R156)</f>
        <v>0</v>
      </c>
      <c r="S148" s="210"/>
      <c r="T148" s="212">
        <f>SUM(T149:T156)</f>
        <v>0</v>
      </c>
      <c r="U148" s="210"/>
      <c r="V148" s="212">
        <f>SUM(V149:V156)</f>
        <v>0</v>
      </c>
      <c r="W148" s="210"/>
      <c r="X148" s="213">
        <f>SUM(X149:X156)</f>
        <v>0</v>
      </c>
      <c r="Y148" s="12"/>
      <c r="Z148" s="12"/>
      <c r="AA148" s="12"/>
      <c r="AB148" s="12"/>
      <c r="AC148" s="12"/>
      <c r="AD148" s="12"/>
      <c r="AE148" s="12"/>
      <c r="AR148" s="214" t="s">
        <v>90</v>
      </c>
      <c r="AT148" s="215" t="s">
        <v>81</v>
      </c>
      <c r="AU148" s="215" t="s">
        <v>90</v>
      </c>
      <c r="AY148" s="214" t="s">
        <v>150</v>
      </c>
      <c r="BK148" s="216">
        <f>SUM(BK149:BK156)</f>
        <v>0</v>
      </c>
    </row>
    <row r="149" s="2" customFormat="1" ht="16.5" customHeight="1">
      <c r="A149" s="35"/>
      <c r="B149" s="36"/>
      <c r="C149" s="219" t="s">
        <v>228</v>
      </c>
      <c r="D149" s="219" t="s">
        <v>154</v>
      </c>
      <c r="E149" s="220" t="s">
        <v>513</v>
      </c>
      <c r="F149" s="221" t="s">
        <v>514</v>
      </c>
      <c r="G149" s="222" t="s">
        <v>195</v>
      </c>
      <c r="H149" s="223">
        <v>1</v>
      </c>
      <c r="I149" s="224"/>
      <c r="J149" s="224"/>
      <c r="K149" s="225">
        <f>ROUND(P149*H149,2)</f>
        <v>0</v>
      </c>
      <c r="L149" s="226"/>
      <c r="M149" s="41"/>
      <c r="N149" s="227" t="s">
        <v>1</v>
      </c>
      <c r="O149" s="228" t="s">
        <v>45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8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5"/>
      <c r="Z149" s="35"/>
      <c r="AA149" s="35"/>
      <c r="AB149" s="35"/>
      <c r="AC149" s="35"/>
      <c r="AD149" s="35"/>
      <c r="AE149" s="35"/>
      <c r="AR149" s="232" t="s">
        <v>196</v>
      </c>
      <c r="AT149" s="232" t="s">
        <v>154</v>
      </c>
      <c r="AU149" s="232" t="s">
        <v>92</v>
      </c>
      <c r="AY149" s="14" t="s">
        <v>150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4" t="s">
        <v>90</v>
      </c>
      <c r="BK149" s="233">
        <f>ROUND(P149*H149,2)</f>
        <v>0</v>
      </c>
      <c r="BL149" s="14" t="s">
        <v>196</v>
      </c>
      <c r="BM149" s="232" t="s">
        <v>268</v>
      </c>
    </row>
    <row r="150" s="2" customFormat="1" ht="16.5" customHeight="1">
      <c r="A150" s="35"/>
      <c r="B150" s="36"/>
      <c r="C150" s="219" t="s">
        <v>269</v>
      </c>
      <c r="D150" s="219" t="s">
        <v>154</v>
      </c>
      <c r="E150" s="220" t="s">
        <v>515</v>
      </c>
      <c r="F150" s="221" t="s">
        <v>516</v>
      </c>
      <c r="G150" s="222" t="s">
        <v>195</v>
      </c>
      <c r="H150" s="223">
        <v>1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196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196</v>
      </c>
      <c r="BM150" s="232" t="s">
        <v>272</v>
      </c>
    </row>
    <row r="151" s="2" customFormat="1" ht="16.5" customHeight="1">
      <c r="A151" s="35"/>
      <c r="B151" s="36"/>
      <c r="C151" s="219" t="s">
        <v>232</v>
      </c>
      <c r="D151" s="219" t="s">
        <v>154</v>
      </c>
      <c r="E151" s="220" t="s">
        <v>374</v>
      </c>
      <c r="F151" s="221" t="s">
        <v>375</v>
      </c>
      <c r="G151" s="222" t="s">
        <v>195</v>
      </c>
      <c r="H151" s="223">
        <v>1</v>
      </c>
      <c r="I151" s="224"/>
      <c r="J151" s="224"/>
      <c r="K151" s="225">
        <f>ROUND(P151*H151,2)</f>
        <v>0</v>
      </c>
      <c r="L151" s="226"/>
      <c r="M151" s="41"/>
      <c r="N151" s="227" t="s">
        <v>1</v>
      </c>
      <c r="O151" s="228" t="s">
        <v>45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8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5"/>
      <c r="Z151" s="35"/>
      <c r="AA151" s="35"/>
      <c r="AB151" s="35"/>
      <c r="AC151" s="35"/>
      <c r="AD151" s="35"/>
      <c r="AE151" s="35"/>
      <c r="AR151" s="232" t="s">
        <v>196</v>
      </c>
      <c r="AT151" s="232" t="s">
        <v>154</v>
      </c>
      <c r="AU151" s="232" t="s">
        <v>92</v>
      </c>
      <c r="AY151" s="14" t="s">
        <v>150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4" t="s">
        <v>90</v>
      </c>
      <c r="BK151" s="233">
        <f>ROUND(P151*H151,2)</f>
        <v>0</v>
      </c>
      <c r="BL151" s="14" t="s">
        <v>196</v>
      </c>
      <c r="BM151" s="232" t="s">
        <v>275</v>
      </c>
    </row>
    <row r="152" s="2" customFormat="1" ht="16.5" customHeight="1">
      <c r="A152" s="35"/>
      <c r="B152" s="36"/>
      <c r="C152" s="219" t="s">
        <v>276</v>
      </c>
      <c r="D152" s="219" t="s">
        <v>154</v>
      </c>
      <c r="E152" s="220" t="s">
        <v>377</v>
      </c>
      <c r="F152" s="221" t="s">
        <v>378</v>
      </c>
      <c r="G152" s="222" t="s">
        <v>195</v>
      </c>
      <c r="H152" s="223">
        <v>1</v>
      </c>
      <c r="I152" s="224"/>
      <c r="J152" s="224"/>
      <c r="K152" s="225">
        <f>ROUND(P152*H152,2)</f>
        <v>0</v>
      </c>
      <c r="L152" s="226"/>
      <c r="M152" s="41"/>
      <c r="N152" s="227" t="s">
        <v>1</v>
      </c>
      <c r="O152" s="228" t="s">
        <v>45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8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5"/>
      <c r="Z152" s="35"/>
      <c r="AA152" s="35"/>
      <c r="AB152" s="35"/>
      <c r="AC152" s="35"/>
      <c r="AD152" s="35"/>
      <c r="AE152" s="35"/>
      <c r="AR152" s="232" t="s">
        <v>196</v>
      </c>
      <c r="AT152" s="232" t="s">
        <v>154</v>
      </c>
      <c r="AU152" s="232" t="s">
        <v>92</v>
      </c>
      <c r="AY152" s="14" t="s">
        <v>150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4" t="s">
        <v>90</v>
      </c>
      <c r="BK152" s="233">
        <f>ROUND(P152*H152,2)</f>
        <v>0</v>
      </c>
      <c r="BL152" s="14" t="s">
        <v>196</v>
      </c>
      <c r="BM152" s="232" t="s">
        <v>278</v>
      </c>
    </row>
    <row r="153" s="2" customFormat="1" ht="16.5" customHeight="1">
      <c r="A153" s="35"/>
      <c r="B153" s="36"/>
      <c r="C153" s="219" t="s">
        <v>234</v>
      </c>
      <c r="D153" s="219" t="s">
        <v>154</v>
      </c>
      <c r="E153" s="220" t="s">
        <v>517</v>
      </c>
      <c r="F153" s="221" t="s">
        <v>518</v>
      </c>
      <c r="G153" s="222" t="s">
        <v>195</v>
      </c>
      <c r="H153" s="223">
        <v>1</v>
      </c>
      <c r="I153" s="224"/>
      <c r="J153" s="224"/>
      <c r="K153" s="225">
        <f>ROUND(P153*H153,2)</f>
        <v>0</v>
      </c>
      <c r="L153" s="226"/>
      <c r="M153" s="41"/>
      <c r="N153" s="227" t="s">
        <v>1</v>
      </c>
      <c r="O153" s="228" t="s">
        <v>45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8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5"/>
      <c r="Z153" s="35"/>
      <c r="AA153" s="35"/>
      <c r="AB153" s="35"/>
      <c r="AC153" s="35"/>
      <c r="AD153" s="35"/>
      <c r="AE153" s="35"/>
      <c r="AR153" s="232" t="s">
        <v>196</v>
      </c>
      <c r="AT153" s="232" t="s">
        <v>154</v>
      </c>
      <c r="AU153" s="232" t="s">
        <v>92</v>
      </c>
      <c r="AY153" s="14" t="s">
        <v>150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4" t="s">
        <v>90</v>
      </c>
      <c r="BK153" s="233">
        <f>ROUND(P153*H153,2)</f>
        <v>0</v>
      </c>
      <c r="BL153" s="14" t="s">
        <v>196</v>
      </c>
      <c r="BM153" s="232" t="s">
        <v>280</v>
      </c>
    </row>
    <row r="154" s="2" customFormat="1" ht="16.5" customHeight="1">
      <c r="A154" s="35"/>
      <c r="B154" s="36"/>
      <c r="C154" s="219" t="s">
        <v>281</v>
      </c>
      <c r="D154" s="219" t="s">
        <v>154</v>
      </c>
      <c r="E154" s="220" t="s">
        <v>519</v>
      </c>
      <c r="F154" s="221" t="s">
        <v>520</v>
      </c>
      <c r="G154" s="222" t="s">
        <v>195</v>
      </c>
      <c r="H154" s="223">
        <v>1</v>
      </c>
      <c r="I154" s="224"/>
      <c r="J154" s="224"/>
      <c r="K154" s="225">
        <f>ROUND(P154*H154,2)</f>
        <v>0</v>
      </c>
      <c r="L154" s="226"/>
      <c r="M154" s="41"/>
      <c r="N154" s="227" t="s">
        <v>1</v>
      </c>
      <c r="O154" s="228" t="s">
        <v>45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8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5"/>
      <c r="Z154" s="35"/>
      <c r="AA154" s="35"/>
      <c r="AB154" s="35"/>
      <c r="AC154" s="35"/>
      <c r="AD154" s="35"/>
      <c r="AE154" s="35"/>
      <c r="AR154" s="232" t="s">
        <v>196</v>
      </c>
      <c r="AT154" s="232" t="s">
        <v>154</v>
      </c>
      <c r="AU154" s="232" t="s">
        <v>92</v>
      </c>
      <c r="AY154" s="14" t="s">
        <v>150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4" t="s">
        <v>90</v>
      </c>
      <c r="BK154" s="233">
        <f>ROUND(P154*H154,2)</f>
        <v>0</v>
      </c>
      <c r="BL154" s="14" t="s">
        <v>196</v>
      </c>
      <c r="BM154" s="232" t="s">
        <v>283</v>
      </c>
    </row>
    <row r="155" s="2" customFormat="1" ht="16.5" customHeight="1">
      <c r="A155" s="35"/>
      <c r="B155" s="36"/>
      <c r="C155" s="219" t="s">
        <v>238</v>
      </c>
      <c r="D155" s="219" t="s">
        <v>154</v>
      </c>
      <c r="E155" s="220" t="s">
        <v>521</v>
      </c>
      <c r="F155" s="221" t="s">
        <v>522</v>
      </c>
      <c r="G155" s="222" t="s">
        <v>195</v>
      </c>
      <c r="H155" s="223">
        <v>1</v>
      </c>
      <c r="I155" s="224"/>
      <c r="J155" s="224"/>
      <c r="K155" s="225">
        <f>ROUND(P155*H155,2)</f>
        <v>0</v>
      </c>
      <c r="L155" s="226"/>
      <c r="M155" s="41"/>
      <c r="N155" s="227" t="s">
        <v>1</v>
      </c>
      <c r="O155" s="228" t="s">
        <v>45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8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5"/>
      <c r="Z155" s="35"/>
      <c r="AA155" s="35"/>
      <c r="AB155" s="35"/>
      <c r="AC155" s="35"/>
      <c r="AD155" s="35"/>
      <c r="AE155" s="35"/>
      <c r="AR155" s="232" t="s">
        <v>196</v>
      </c>
      <c r="AT155" s="232" t="s">
        <v>154</v>
      </c>
      <c r="AU155" s="232" t="s">
        <v>92</v>
      </c>
      <c r="AY155" s="14" t="s">
        <v>150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4" t="s">
        <v>90</v>
      </c>
      <c r="BK155" s="233">
        <f>ROUND(P155*H155,2)</f>
        <v>0</v>
      </c>
      <c r="BL155" s="14" t="s">
        <v>196</v>
      </c>
      <c r="BM155" s="232" t="s">
        <v>285</v>
      </c>
    </row>
    <row r="156" s="2" customFormat="1" ht="16.5" customHeight="1">
      <c r="A156" s="35"/>
      <c r="B156" s="36"/>
      <c r="C156" s="219" t="s">
        <v>286</v>
      </c>
      <c r="D156" s="219" t="s">
        <v>154</v>
      </c>
      <c r="E156" s="220" t="s">
        <v>426</v>
      </c>
      <c r="F156" s="221" t="s">
        <v>427</v>
      </c>
      <c r="G156" s="222" t="s">
        <v>195</v>
      </c>
      <c r="H156" s="223">
        <v>1</v>
      </c>
      <c r="I156" s="224"/>
      <c r="J156" s="224"/>
      <c r="K156" s="225">
        <f>ROUND(P156*H156,2)</f>
        <v>0</v>
      </c>
      <c r="L156" s="226"/>
      <c r="M156" s="41"/>
      <c r="N156" s="227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196</v>
      </c>
      <c r="AT156" s="232" t="s">
        <v>154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196</v>
      </c>
      <c r="BM156" s="232" t="s">
        <v>288</v>
      </c>
    </row>
    <row r="157" s="12" customFormat="1" ht="22.8" customHeight="1">
      <c r="A157" s="12"/>
      <c r="B157" s="202"/>
      <c r="C157" s="203"/>
      <c r="D157" s="204" t="s">
        <v>81</v>
      </c>
      <c r="E157" s="217" t="s">
        <v>81</v>
      </c>
      <c r="F157" s="217" t="s">
        <v>429</v>
      </c>
      <c r="G157" s="203"/>
      <c r="H157" s="203"/>
      <c r="I157" s="206"/>
      <c r="J157" s="206"/>
      <c r="K157" s="218">
        <f>BK157</f>
        <v>0</v>
      </c>
      <c r="L157" s="203"/>
      <c r="M157" s="208"/>
      <c r="N157" s="209"/>
      <c r="O157" s="210"/>
      <c r="P157" s="210"/>
      <c r="Q157" s="211">
        <f>SUM(Q158:Q173)</f>
        <v>0</v>
      </c>
      <c r="R157" s="211">
        <f>SUM(R158:R173)</f>
        <v>0</v>
      </c>
      <c r="S157" s="210"/>
      <c r="T157" s="212">
        <f>SUM(T158:T173)</f>
        <v>0</v>
      </c>
      <c r="U157" s="210"/>
      <c r="V157" s="212">
        <f>SUM(V158:V173)</f>
        <v>0</v>
      </c>
      <c r="W157" s="210"/>
      <c r="X157" s="213">
        <f>SUM(X158:X173)</f>
        <v>0</v>
      </c>
      <c r="Y157" s="12"/>
      <c r="Z157" s="12"/>
      <c r="AA157" s="12"/>
      <c r="AB157" s="12"/>
      <c r="AC157" s="12"/>
      <c r="AD157" s="12"/>
      <c r="AE157" s="12"/>
      <c r="AR157" s="214" t="s">
        <v>90</v>
      </c>
      <c r="AT157" s="215" t="s">
        <v>81</v>
      </c>
      <c r="AU157" s="215" t="s">
        <v>90</v>
      </c>
      <c r="AY157" s="214" t="s">
        <v>150</v>
      </c>
      <c r="BK157" s="216">
        <f>SUM(BK158:BK173)</f>
        <v>0</v>
      </c>
    </row>
    <row r="158" s="2" customFormat="1" ht="16.5" customHeight="1">
      <c r="A158" s="35"/>
      <c r="B158" s="36"/>
      <c r="C158" s="219" t="s">
        <v>241</v>
      </c>
      <c r="D158" s="219" t="s">
        <v>154</v>
      </c>
      <c r="E158" s="220" t="s">
        <v>431</v>
      </c>
      <c r="F158" s="221" t="s">
        <v>432</v>
      </c>
      <c r="G158" s="222" t="s">
        <v>195</v>
      </c>
      <c r="H158" s="223">
        <v>1</v>
      </c>
      <c r="I158" s="224"/>
      <c r="J158" s="224"/>
      <c r="K158" s="225">
        <f>ROUND(P158*H158,2)</f>
        <v>0</v>
      </c>
      <c r="L158" s="226"/>
      <c r="M158" s="41"/>
      <c r="N158" s="227" t="s">
        <v>1</v>
      </c>
      <c r="O158" s="228" t="s">
        <v>45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8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5"/>
      <c r="Z158" s="35"/>
      <c r="AA158" s="35"/>
      <c r="AB158" s="35"/>
      <c r="AC158" s="35"/>
      <c r="AD158" s="35"/>
      <c r="AE158" s="35"/>
      <c r="AR158" s="232" t="s">
        <v>196</v>
      </c>
      <c r="AT158" s="232" t="s">
        <v>154</v>
      </c>
      <c r="AU158" s="232" t="s">
        <v>92</v>
      </c>
      <c r="AY158" s="14" t="s">
        <v>150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4" t="s">
        <v>90</v>
      </c>
      <c r="BK158" s="233">
        <f>ROUND(P158*H158,2)</f>
        <v>0</v>
      </c>
      <c r="BL158" s="14" t="s">
        <v>196</v>
      </c>
      <c r="BM158" s="232" t="s">
        <v>290</v>
      </c>
    </row>
    <row r="159" s="2" customFormat="1" ht="16.5" customHeight="1">
      <c r="A159" s="35"/>
      <c r="B159" s="36"/>
      <c r="C159" s="219" t="s">
        <v>291</v>
      </c>
      <c r="D159" s="219" t="s">
        <v>154</v>
      </c>
      <c r="E159" s="220" t="s">
        <v>435</v>
      </c>
      <c r="F159" s="221" t="s">
        <v>436</v>
      </c>
      <c r="G159" s="222" t="s">
        <v>195</v>
      </c>
      <c r="H159" s="223">
        <v>1</v>
      </c>
      <c r="I159" s="224"/>
      <c r="J159" s="224"/>
      <c r="K159" s="225">
        <f>ROUND(P159*H159,2)</f>
        <v>0</v>
      </c>
      <c r="L159" s="226"/>
      <c r="M159" s="41"/>
      <c r="N159" s="227" t="s">
        <v>1</v>
      </c>
      <c r="O159" s="228" t="s">
        <v>45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8"/>
      <c r="T159" s="230">
        <f>S159*H159</f>
        <v>0</v>
      </c>
      <c r="U159" s="230">
        <v>0</v>
      </c>
      <c r="V159" s="230">
        <f>U159*H159</f>
        <v>0</v>
      </c>
      <c r="W159" s="230">
        <v>0</v>
      </c>
      <c r="X159" s="231">
        <f>W159*H159</f>
        <v>0</v>
      </c>
      <c r="Y159" s="35"/>
      <c r="Z159" s="35"/>
      <c r="AA159" s="35"/>
      <c r="AB159" s="35"/>
      <c r="AC159" s="35"/>
      <c r="AD159" s="35"/>
      <c r="AE159" s="35"/>
      <c r="AR159" s="232" t="s">
        <v>196</v>
      </c>
      <c r="AT159" s="232" t="s">
        <v>154</v>
      </c>
      <c r="AU159" s="232" t="s">
        <v>92</v>
      </c>
      <c r="AY159" s="14" t="s">
        <v>150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4" t="s">
        <v>90</v>
      </c>
      <c r="BK159" s="233">
        <f>ROUND(P159*H159,2)</f>
        <v>0</v>
      </c>
      <c r="BL159" s="14" t="s">
        <v>196</v>
      </c>
      <c r="BM159" s="232" t="s">
        <v>293</v>
      </c>
    </row>
    <row r="160" s="2" customFormat="1" ht="16.5" customHeight="1">
      <c r="A160" s="35"/>
      <c r="B160" s="36"/>
      <c r="C160" s="219" t="s">
        <v>247</v>
      </c>
      <c r="D160" s="219" t="s">
        <v>154</v>
      </c>
      <c r="E160" s="220" t="s">
        <v>439</v>
      </c>
      <c r="F160" s="221" t="s">
        <v>440</v>
      </c>
      <c r="G160" s="222" t="s">
        <v>195</v>
      </c>
      <c r="H160" s="223">
        <v>1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196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196</v>
      </c>
      <c r="BM160" s="232" t="s">
        <v>295</v>
      </c>
    </row>
    <row r="161" s="2" customFormat="1" ht="16.5" customHeight="1">
      <c r="A161" s="35"/>
      <c r="B161" s="36"/>
      <c r="C161" s="219" t="s">
        <v>296</v>
      </c>
      <c r="D161" s="219" t="s">
        <v>154</v>
      </c>
      <c r="E161" s="220" t="s">
        <v>442</v>
      </c>
      <c r="F161" s="221" t="s">
        <v>443</v>
      </c>
      <c r="G161" s="222" t="s">
        <v>195</v>
      </c>
      <c r="H161" s="223">
        <v>1</v>
      </c>
      <c r="I161" s="224"/>
      <c r="J161" s="224"/>
      <c r="K161" s="225">
        <f>ROUND(P161*H161,2)</f>
        <v>0</v>
      </c>
      <c r="L161" s="226"/>
      <c r="M161" s="41"/>
      <c r="N161" s="227" t="s">
        <v>1</v>
      </c>
      <c r="O161" s="228" t="s">
        <v>45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8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5"/>
      <c r="Z161" s="35"/>
      <c r="AA161" s="35"/>
      <c r="AB161" s="35"/>
      <c r="AC161" s="35"/>
      <c r="AD161" s="35"/>
      <c r="AE161" s="35"/>
      <c r="AR161" s="232" t="s">
        <v>196</v>
      </c>
      <c r="AT161" s="232" t="s">
        <v>154</v>
      </c>
      <c r="AU161" s="232" t="s">
        <v>92</v>
      </c>
      <c r="AY161" s="14" t="s">
        <v>150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4" t="s">
        <v>90</v>
      </c>
      <c r="BK161" s="233">
        <f>ROUND(P161*H161,2)</f>
        <v>0</v>
      </c>
      <c r="BL161" s="14" t="s">
        <v>196</v>
      </c>
      <c r="BM161" s="232" t="s">
        <v>298</v>
      </c>
    </row>
    <row r="162" s="2" customFormat="1" ht="16.5" customHeight="1">
      <c r="A162" s="35"/>
      <c r="B162" s="36"/>
      <c r="C162" s="219" t="s">
        <v>250</v>
      </c>
      <c r="D162" s="219" t="s">
        <v>154</v>
      </c>
      <c r="E162" s="220" t="s">
        <v>446</v>
      </c>
      <c r="F162" s="221" t="s">
        <v>447</v>
      </c>
      <c r="G162" s="222" t="s">
        <v>195</v>
      </c>
      <c r="H162" s="223">
        <v>1</v>
      </c>
      <c r="I162" s="224"/>
      <c r="J162" s="224"/>
      <c r="K162" s="225">
        <f>ROUND(P162*H162,2)</f>
        <v>0</v>
      </c>
      <c r="L162" s="226"/>
      <c r="M162" s="41"/>
      <c r="N162" s="227" t="s">
        <v>1</v>
      </c>
      <c r="O162" s="228" t="s">
        <v>45</v>
      </c>
      <c r="P162" s="229">
        <f>I162+J162</f>
        <v>0</v>
      </c>
      <c r="Q162" s="229">
        <f>ROUND(I162*H162,2)</f>
        <v>0</v>
      </c>
      <c r="R162" s="229">
        <f>ROUND(J162*H162,2)</f>
        <v>0</v>
      </c>
      <c r="S162" s="88"/>
      <c r="T162" s="230">
        <f>S162*H162</f>
        <v>0</v>
      </c>
      <c r="U162" s="230">
        <v>0</v>
      </c>
      <c r="V162" s="230">
        <f>U162*H162</f>
        <v>0</v>
      </c>
      <c r="W162" s="230">
        <v>0</v>
      </c>
      <c r="X162" s="231">
        <f>W162*H162</f>
        <v>0</v>
      </c>
      <c r="Y162" s="35"/>
      <c r="Z162" s="35"/>
      <c r="AA162" s="35"/>
      <c r="AB162" s="35"/>
      <c r="AC162" s="35"/>
      <c r="AD162" s="35"/>
      <c r="AE162" s="35"/>
      <c r="AR162" s="232" t="s">
        <v>196</v>
      </c>
      <c r="AT162" s="232" t="s">
        <v>154</v>
      </c>
      <c r="AU162" s="232" t="s">
        <v>92</v>
      </c>
      <c r="AY162" s="14" t="s">
        <v>150</v>
      </c>
      <c r="BE162" s="233">
        <f>IF(O162="základní",K162,0)</f>
        <v>0</v>
      </c>
      <c r="BF162" s="233">
        <f>IF(O162="snížená",K162,0)</f>
        <v>0</v>
      </c>
      <c r="BG162" s="233">
        <f>IF(O162="zákl. přenesená",K162,0)</f>
        <v>0</v>
      </c>
      <c r="BH162" s="233">
        <f>IF(O162="sníž. přenesená",K162,0)</f>
        <v>0</v>
      </c>
      <c r="BI162" s="233">
        <f>IF(O162="nulová",K162,0)</f>
        <v>0</v>
      </c>
      <c r="BJ162" s="14" t="s">
        <v>90</v>
      </c>
      <c r="BK162" s="233">
        <f>ROUND(P162*H162,2)</f>
        <v>0</v>
      </c>
      <c r="BL162" s="14" t="s">
        <v>196</v>
      </c>
      <c r="BM162" s="232" t="s">
        <v>301</v>
      </c>
    </row>
    <row r="163" s="2" customFormat="1" ht="16.5" customHeight="1">
      <c r="A163" s="35"/>
      <c r="B163" s="36"/>
      <c r="C163" s="219" t="s">
        <v>302</v>
      </c>
      <c r="D163" s="219" t="s">
        <v>154</v>
      </c>
      <c r="E163" s="220" t="s">
        <v>449</v>
      </c>
      <c r="F163" s="221" t="s">
        <v>450</v>
      </c>
      <c r="G163" s="222" t="s">
        <v>195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27" t="s">
        <v>1</v>
      </c>
      <c r="O163" s="228" t="s">
        <v>45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8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304</v>
      </c>
    </row>
    <row r="164" s="2" customFormat="1" ht="16.5" customHeight="1">
      <c r="A164" s="35"/>
      <c r="B164" s="36"/>
      <c r="C164" s="219" t="s">
        <v>254</v>
      </c>
      <c r="D164" s="219" t="s">
        <v>154</v>
      </c>
      <c r="E164" s="220" t="s">
        <v>453</v>
      </c>
      <c r="F164" s="221" t="s">
        <v>454</v>
      </c>
      <c r="G164" s="222" t="s">
        <v>195</v>
      </c>
      <c r="H164" s="223">
        <v>1</v>
      </c>
      <c r="I164" s="224"/>
      <c r="J164" s="224"/>
      <c r="K164" s="225">
        <f>ROUND(P164*H164,2)</f>
        <v>0</v>
      </c>
      <c r="L164" s="226"/>
      <c r="M164" s="41"/>
      <c r="N164" s="227" t="s">
        <v>1</v>
      </c>
      <c r="O164" s="228" t="s">
        <v>45</v>
      </c>
      <c r="P164" s="229">
        <f>I164+J164</f>
        <v>0</v>
      </c>
      <c r="Q164" s="229">
        <f>ROUND(I164*H164,2)</f>
        <v>0</v>
      </c>
      <c r="R164" s="229">
        <f>ROUND(J164*H164,2)</f>
        <v>0</v>
      </c>
      <c r="S164" s="88"/>
      <c r="T164" s="230">
        <f>S164*H164</f>
        <v>0</v>
      </c>
      <c r="U164" s="230">
        <v>0</v>
      </c>
      <c r="V164" s="230">
        <f>U164*H164</f>
        <v>0</v>
      </c>
      <c r="W164" s="230">
        <v>0</v>
      </c>
      <c r="X164" s="231">
        <f>W164*H164</f>
        <v>0</v>
      </c>
      <c r="Y164" s="35"/>
      <c r="Z164" s="35"/>
      <c r="AA164" s="35"/>
      <c r="AB164" s="35"/>
      <c r="AC164" s="35"/>
      <c r="AD164" s="35"/>
      <c r="AE164" s="35"/>
      <c r="AR164" s="232" t="s">
        <v>196</v>
      </c>
      <c r="AT164" s="232" t="s">
        <v>154</v>
      </c>
      <c r="AU164" s="232" t="s">
        <v>92</v>
      </c>
      <c r="AY164" s="14" t="s">
        <v>150</v>
      </c>
      <c r="BE164" s="233">
        <f>IF(O164="základní",K164,0)</f>
        <v>0</v>
      </c>
      <c r="BF164" s="233">
        <f>IF(O164="snížená",K164,0)</f>
        <v>0</v>
      </c>
      <c r="BG164" s="233">
        <f>IF(O164="zákl. přenesená",K164,0)</f>
        <v>0</v>
      </c>
      <c r="BH164" s="233">
        <f>IF(O164="sníž. přenesená",K164,0)</f>
        <v>0</v>
      </c>
      <c r="BI164" s="233">
        <f>IF(O164="nulová",K164,0)</f>
        <v>0</v>
      </c>
      <c r="BJ164" s="14" t="s">
        <v>90</v>
      </c>
      <c r="BK164" s="233">
        <f>ROUND(P164*H164,2)</f>
        <v>0</v>
      </c>
      <c r="BL164" s="14" t="s">
        <v>196</v>
      </c>
      <c r="BM164" s="232" t="s">
        <v>307</v>
      </c>
    </row>
    <row r="165" s="2" customFormat="1" ht="16.5" customHeight="1">
      <c r="A165" s="35"/>
      <c r="B165" s="36"/>
      <c r="C165" s="219" t="s">
        <v>308</v>
      </c>
      <c r="D165" s="219" t="s">
        <v>154</v>
      </c>
      <c r="E165" s="220" t="s">
        <v>456</v>
      </c>
      <c r="F165" s="221" t="s">
        <v>457</v>
      </c>
      <c r="G165" s="222" t="s">
        <v>195</v>
      </c>
      <c r="H165" s="223">
        <v>1</v>
      </c>
      <c r="I165" s="224"/>
      <c r="J165" s="224"/>
      <c r="K165" s="225">
        <f>ROUND(P165*H165,2)</f>
        <v>0</v>
      </c>
      <c r="L165" s="226"/>
      <c r="M165" s="41"/>
      <c r="N165" s="227" t="s">
        <v>1</v>
      </c>
      <c r="O165" s="228" t="s">
        <v>45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8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5"/>
      <c r="Z165" s="35"/>
      <c r="AA165" s="35"/>
      <c r="AB165" s="35"/>
      <c r="AC165" s="35"/>
      <c r="AD165" s="35"/>
      <c r="AE165" s="35"/>
      <c r="AR165" s="232" t="s">
        <v>196</v>
      </c>
      <c r="AT165" s="232" t="s">
        <v>154</v>
      </c>
      <c r="AU165" s="232" t="s">
        <v>92</v>
      </c>
      <c r="AY165" s="14" t="s">
        <v>150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4" t="s">
        <v>90</v>
      </c>
      <c r="BK165" s="233">
        <f>ROUND(P165*H165,2)</f>
        <v>0</v>
      </c>
      <c r="BL165" s="14" t="s">
        <v>196</v>
      </c>
      <c r="BM165" s="232" t="s">
        <v>310</v>
      </c>
    </row>
    <row r="166" s="2" customFormat="1" ht="24.15" customHeight="1">
      <c r="A166" s="35"/>
      <c r="B166" s="36"/>
      <c r="C166" s="219" t="s">
        <v>257</v>
      </c>
      <c r="D166" s="219" t="s">
        <v>154</v>
      </c>
      <c r="E166" s="220" t="s">
        <v>523</v>
      </c>
      <c r="F166" s="221" t="s">
        <v>524</v>
      </c>
      <c r="G166" s="222" t="s">
        <v>195</v>
      </c>
      <c r="H166" s="223">
        <v>1</v>
      </c>
      <c r="I166" s="224"/>
      <c r="J166" s="224"/>
      <c r="K166" s="225">
        <f>ROUND(P166*H166,2)</f>
        <v>0</v>
      </c>
      <c r="L166" s="226"/>
      <c r="M166" s="41"/>
      <c r="N166" s="227" t="s">
        <v>1</v>
      </c>
      <c r="O166" s="228" t="s">
        <v>45</v>
      </c>
      <c r="P166" s="229">
        <f>I166+J166</f>
        <v>0</v>
      </c>
      <c r="Q166" s="229">
        <f>ROUND(I166*H166,2)</f>
        <v>0</v>
      </c>
      <c r="R166" s="229">
        <f>ROUND(J166*H166,2)</f>
        <v>0</v>
      </c>
      <c r="S166" s="88"/>
      <c r="T166" s="230">
        <f>S166*H166</f>
        <v>0</v>
      </c>
      <c r="U166" s="230">
        <v>0</v>
      </c>
      <c r="V166" s="230">
        <f>U166*H166</f>
        <v>0</v>
      </c>
      <c r="W166" s="230">
        <v>0</v>
      </c>
      <c r="X166" s="231">
        <f>W166*H166</f>
        <v>0</v>
      </c>
      <c r="Y166" s="35"/>
      <c r="Z166" s="35"/>
      <c r="AA166" s="35"/>
      <c r="AB166" s="35"/>
      <c r="AC166" s="35"/>
      <c r="AD166" s="35"/>
      <c r="AE166" s="35"/>
      <c r="AR166" s="232" t="s">
        <v>196</v>
      </c>
      <c r="AT166" s="232" t="s">
        <v>154</v>
      </c>
      <c r="AU166" s="232" t="s">
        <v>92</v>
      </c>
      <c r="AY166" s="14" t="s">
        <v>150</v>
      </c>
      <c r="BE166" s="233">
        <f>IF(O166="základní",K166,0)</f>
        <v>0</v>
      </c>
      <c r="BF166" s="233">
        <f>IF(O166="snížená",K166,0)</f>
        <v>0</v>
      </c>
      <c r="BG166" s="233">
        <f>IF(O166="zákl. přenesená",K166,0)</f>
        <v>0</v>
      </c>
      <c r="BH166" s="233">
        <f>IF(O166="sníž. přenesená",K166,0)</f>
        <v>0</v>
      </c>
      <c r="BI166" s="233">
        <f>IF(O166="nulová",K166,0)</f>
        <v>0</v>
      </c>
      <c r="BJ166" s="14" t="s">
        <v>90</v>
      </c>
      <c r="BK166" s="233">
        <f>ROUND(P166*H166,2)</f>
        <v>0</v>
      </c>
      <c r="BL166" s="14" t="s">
        <v>196</v>
      </c>
      <c r="BM166" s="232" t="s">
        <v>313</v>
      </c>
    </row>
    <row r="167" s="2" customFormat="1" ht="16.5" customHeight="1">
      <c r="A167" s="35"/>
      <c r="B167" s="36"/>
      <c r="C167" s="219" t="s">
        <v>314</v>
      </c>
      <c r="D167" s="219" t="s">
        <v>154</v>
      </c>
      <c r="E167" s="220" t="s">
        <v>460</v>
      </c>
      <c r="F167" s="221" t="s">
        <v>525</v>
      </c>
      <c r="G167" s="222" t="s">
        <v>195</v>
      </c>
      <c r="H167" s="223">
        <v>1</v>
      </c>
      <c r="I167" s="224"/>
      <c r="J167" s="224"/>
      <c r="K167" s="225">
        <f>ROUND(P167*H167,2)</f>
        <v>0</v>
      </c>
      <c r="L167" s="226"/>
      <c r="M167" s="41"/>
      <c r="N167" s="227" t="s">
        <v>1</v>
      </c>
      <c r="O167" s="228" t="s">
        <v>45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8"/>
      <c r="T167" s="230">
        <f>S167*H167</f>
        <v>0</v>
      </c>
      <c r="U167" s="230">
        <v>0</v>
      </c>
      <c r="V167" s="230">
        <f>U167*H167</f>
        <v>0</v>
      </c>
      <c r="W167" s="230">
        <v>0</v>
      </c>
      <c r="X167" s="231">
        <f>W167*H167</f>
        <v>0</v>
      </c>
      <c r="Y167" s="35"/>
      <c r="Z167" s="35"/>
      <c r="AA167" s="35"/>
      <c r="AB167" s="35"/>
      <c r="AC167" s="35"/>
      <c r="AD167" s="35"/>
      <c r="AE167" s="35"/>
      <c r="AR167" s="232" t="s">
        <v>196</v>
      </c>
      <c r="AT167" s="232" t="s">
        <v>154</v>
      </c>
      <c r="AU167" s="232" t="s">
        <v>92</v>
      </c>
      <c r="AY167" s="14" t="s">
        <v>150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4" t="s">
        <v>90</v>
      </c>
      <c r="BK167" s="233">
        <f>ROUND(P167*H167,2)</f>
        <v>0</v>
      </c>
      <c r="BL167" s="14" t="s">
        <v>196</v>
      </c>
      <c r="BM167" s="232" t="s">
        <v>316</v>
      </c>
    </row>
    <row r="168" s="2" customFormat="1" ht="21.75" customHeight="1">
      <c r="A168" s="35"/>
      <c r="B168" s="36"/>
      <c r="C168" s="219" t="s">
        <v>260</v>
      </c>
      <c r="D168" s="219" t="s">
        <v>154</v>
      </c>
      <c r="E168" s="220" t="s">
        <v>526</v>
      </c>
      <c r="F168" s="221" t="s">
        <v>527</v>
      </c>
      <c r="G168" s="222" t="s">
        <v>195</v>
      </c>
      <c r="H168" s="223">
        <v>1</v>
      </c>
      <c r="I168" s="224"/>
      <c r="J168" s="224"/>
      <c r="K168" s="225">
        <f>ROUND(P168*H168,2)</f>
        <v>0</v>
      </c>
      <c r="L168" s="226"/>
      <c r="M168" s="41"/>
      <c r="N168" s="227" t="s">
        <v>1</v>
      </c>
      <c r="O168" s="228" t="s">
        <v>45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8"/>
      <c r="T168" s="230">
        <f>S168*H168</f>
        <v>0</v>
      </c>
      <c r="U168" s="230">
        <v>0</v>
      </c>
      <c r="V168" s="230">
        <f>U168*H168</f>
        <v>0</v>
      </c>
      <c r="W168" s="230">
        <v>0</v>
      </c>
      <c r="X168" s="231">
        <f>W168*H168</f>
        <v>0</v>
      </c>
      <c r="Y168" s="35"/>
      <c r="Z168" s="35"/>
      <c r="AA168" s="35"/>
      <c r="AB168" s="35"/>
      <c r="AC168" s="35"/>
      <c r="AD168" s="35"/>
      <c r="AE168" s="35"/>
      <c r="AR168" s="232" t="s">
        <v>196</v>
      </c>
      <c r="AT168" s="232" t="s">
        <v>154</v>
      </c>
      <c r="AU168" s="232" t="s">
        <v>92</v>
      </c>
      <c r="AY168" s="14" t="s">
        <v>150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4" t="s">
        <v>90</v>
      </c>
      <c r="BK168" s="233">
        <f>ROUND(P168*H168,2)</f>
        <v>0</v>
      </c>
      <c r="BL168" s="14" t="s">
        <v>196</v>
      </c>
      <c r="BM168" s="232" t="s">
        <v>319</v>
      </c>
    </row>
    <row r="169" s="2" customFormat="1" ht="16.5" customHeight="1">
      <c r="A169" s="35"/>
      <c r="B169" s="36"/>
      <c r="C169" s="219" t="s">
        <v>320</v>
      </c>
      <c r="D169" s="219" t="s">
        <v>154</v>
      </c>
      <c r="E169" s="220" t="s">
        <v>463</v>
      </c>
      <c r="F169" s="221" t="s">
        <v>464</v>
      </c>
      <c r="G169" s="222" t="s">
        <v>195</v>
      </c>
      <c r="H169" s="223">
        <v>1</v>
      </c>
      <c r="I169" s="224"/>
      <c r="J169" s="224"/>
      <c r="K169" s="225">
        <f>ROUND(P169*H169,2)</f>
        <v>0</v>
      </c>
      <c r="L169" s="226"/>
      <c r="M169" s="41"/>
      <c r="N169" s="227" t="s">
        <v>1</v>
      </c>
      <c r="O169" s="228" t="s">
        <v>45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8"/>
      <c r="T169" s="230">
        <f>S169*H169</f>
        <v>0</v>
      </c>
      <c r="U169" s="230">
        <v>0</v>
      </c>
      <c r="V169" s="230">
        <f>U169*H169</f>
        <v>0</v>
      </c>
      <c r="W169" s="230">
        <v>0</v>
      </c>
      <c r="X169" s="231">
        <f>W169*H169</f>
        <v>0</v>
      </c>
      <c r="Y169" s="35"/>
      <c r="Z169" s="35"/>
      <c r="AA169" s="35"/>
      <c r="AB169" s="35"/>
      <c r="AC169" s="35"/>
      <c r="AD169" s="35"/>
      <c r="AE169" s="35"/>
      <c r="AR169" s="232" t="s">
        <v>196</v>
      </c>
      <c r="AT169" s="232" t="s">
        <v>154</v>
      </c>
      <c r="AU169" s="232" t="s">
        <v>92</v>
      </c>
      <c r="AY169" s="14" t="s">
        <v>150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4" t="s">
        <v>90</v>
      </c>
      <c r="BK169" s="233">
        <f>ROUND(P169*H169,2)</f>
        <v>0</v>
      </c>
      <c r="BL169" s="14" t="s">
        <v>196</v>
      </c>
      <c r="BM169" s="232" t="s">
        <v>323</v>
      </c>
    </row>
    <row r="170" s="2" customFormat="1" ht="24.15" customHeight="1">
      <c r="A170" s="35"/>
      <c r="B170" s="36"/>
      <c r="C170" s="219" t="s">
        <v>262</v>
      </c>
      <c r="D170" s="219" t="s">
        <v>154</v>
      </c>
      <c r="E170" s="220" t="s">
        <v>467</v>
      </c>
      <c r="F170" s="221" t="s">
        <v>528</v>
      </c>
      <c r="G170" s="222" t="s">
        <v>195</v>
      </c>
      <c r="H170" s="223">
        <v>1</v>
      </c>
      <c r="I170" s="224"/>
      <c r="J170" s="224"/>
      <c r="K170" s="225">
        <f>ROUND(P170*H170,2)</f>
        <v>0</v>
      </c>
      <c r="L170" s="226"/>
      <c r="M170" s="41"/>
      <c r="N170" s="227" t="s">
        <v>1</v>
      </c>
      <c r="O170" s="228" t="s">
        <v>45</v>
      </c>
      <c r="P170" s="229">
        <f>I170+J170</f>
        <v>0</v>
      </c>
      <c r="Q170" s="229">
        <f>ROUND(I170*H170,2)</f>
        <v>0</v>
      </c>
      <c r="R170" s="229">
        <f>ROUND(J170*H170,2)</f>
        <v>0</v>
      </c>
      <c r="S170" s="88"/>
      <c r="T170" s="230">
        <f>S170*H170</f>
        <v>0</v>
      </c>
      <c r="U170" s="230">
        <v>0</v>
      </c>
      <c r="V170" s="230">
        <f>U170*H170</f>
        <v>0</v>
      </c>
      <c r="W170" s="230">
        <v>0</v>
      </c>
      <c r="X170" s="231">
        <f>W170*H170</f>
        <v>0</v>
      </c>
      <c r="Y170" s="35"/>
      <c r="Z170" s="35"/>
      <c r="AA170" s="35"/>
      <c r="AB170" s="35"/>
      <c r="AC170" s="35"/>
      <c r="AD170" s="35"/>
      <c r="AE170" s="35"/>
      <c r="AR170" s="232" t="s">
        <v>196</v>
      </c>
      <c r="AT170" s="232" t="s">
        <v>154</v>
      </c>
      <c r="AU170" s="232" t="s">
        <v>92</v>
      </c>
      <c r="AY170" s="14" t="s">
        <v>150</v>
      </c>
      <c r="BE170" s="233">
        <f>IF(O170="základní",K170,0)</f>
        <v>0</v>
      </c>
      <c r="BF170" s="233">
        <f>IF(O170="snížená",K170,0)</f>
        <v>0</v>
      </c>
      <c r="BG170" s="233">
        <f>IF(O170="zákl. přenesená",K170,0)</f>
        <v>0</v>
      </c>
      <c r="BH170" s="233">
        <f>IF(O170="sníž. přenesená",K170,0)</f>
        <v>0</v>
      </c>
      <c r="BI170" s="233">
        <f>IF(O170="nulová",K170,0)</f>
        <v>0</v>
      </c>
      <c r="BJ170" s="14" t="s">
        <v>90</v>
      </c>
      <c r="BK170" s="233">
        <f>ROUND(P170*H170,2)</f>
        <v>0</v>
      </c>
      <c r="BL170" s="14" t="s">
        <v>196</v>
      </c>
      <c r="BM170" s="232" t="s">
        <v>325</v>
      </c>
    </row>
    <row r="171" s="2" customFormat="1" ht="24.15" customHeight="1">
      <c r="A171" s="35"/>
      <c r="B171" s="36"/>
      <c r="C171" s="219" t="s">
        <v>326</v>
      </c>
      <c r="D171" s="219" t="s">
        <v>154</v>
      </c>
      <c r="E171" s="220" t="s">
        <v>470</v>
      </c>
      <c r="F171" s="221" t="s">
        <v>529</v>
      </c>
      <c r="G171" s="222" t="s">
        <v>195</v>
      </c>
      <c r="H171" s="223">
        <v>1</v>
      </c>
      <c r="I171" s="224"/>
      <c r="J171" s="224"/>
      <c r="K171" s="225">
        <f>ROUND(P171*H171,2)</f>
        <v>0</v>
      </c>
      <c r="L171" s="226"/>
      <c r="M171" s="41"/>
      <c r="N171" s="227" t="s">
        <v>1</v>
      </c>
      <c r="O171" s="228" t="s">
        <v>45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8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5"/>
      <c r="Z171" s="35"/>
      <c r="AA171" s="35"/>
      <c r="AB171" s="35"/>
      <c r="AC171" s="35"/>
      <c r="AD171" s="35"/>
      <c r="AE171" s="35"/>
      <c r="AR171" s="232" t="s">
        <v>196</v>
      </c>
      <c r="AT171" s="232" t="s">
        <v>154</v>
      </c>
      <c r="AU171" s="232" t="s">
        <v>92</v>
      </c>
      <c r="AY171" s="14" t="s">
        <v>150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4" t="s">
        <v>90</v>
      </c>
      <c r="BK171" s="233">
        <f>ROUND(P171*H171,2)</f>
        <v>0</v>
      </c>
      <c r="BL171" s="14" t="s">
        <v>196</v>
      </c>
      <c r="BM171" s="232" t="s">
        <v>328</v>
      </c>
    </row>
    <row r="172" s="2" customFormat="1" ht="21.75" customHeight="1">
      <c r="A172" s="35"/>
      <c r="B172" s="36"/>
      <c r="C172" s="219" t="s">
        <v>266</v>
      </c>
      <c r="D172" s="219" t="s">
        <v>154</v>
      </c>
      <c r="E172" s="220" t="s">
        <v>474</v>
      </c>
      <c r="F172" s="221" t="s">
        <v>478</v>
      </c>
      <c r="G172" s="222" t="s">
        <v>195</v>
      </c>
      <c r="H172" s="223">
        <v>1</v>
      </c>
      <c r="I172" s="224"/>
      <c r="J172" s="224"/>
      <c r="K172" s="225">
        <f>ROUND(P172*H172,2)</f>
        <v>0</v>
      </c>
      <c r="L172" s="226"/>
      <c r="M172" s="41"/>
      <c r="N172" s="227" t="s">
        <v>1</v>
      </c>
      <c r="O172" s="228" t="s">
        <v>45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8"/>
      <c r="T172" s="230">
        <f>S172*H172</f>
        <v>0</v>
      </c>
      <c r="U172" s="230">
        <v>0</v>
      </c>
      <c r="V172" s="230">
        <f>U172*H172</f>
        <v>0</v>
      </c>
      <c r="W172" s="230">
        <v>0</v>
      </c>
      <c r="X172" s="231">
        <f>W172*H172</f>
        <v>0</v>
      </c>
      <c r="Y172" s="35"/>
      <c r="Z172" s="35"/>
      <c r="AA172" s="35"/>
      <c r="AB172" s="35"/>
      <c r="AC172" s="35"/>
      <c r="AD172" s="35"/>
      <c r="AE172" s="35"/>
      <c r="AR172" s="232" t="s">
        <v>196</v>
      </c>
      <c r="AT172" s="232" t="s">
        <v>154</v>
      </c>
      <c r="AU172" s="232" t="s">
        <v>92</v>
      </c>
      <c r="AY172" s="14" t="s">
        <v>150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4" t="s">
        <v>90</v>
      </c>
      <c r="BK172" s="233">
        <f>ROUND(P172*H172,2)</f>
        <v>0</v>
      </c>
      <c r="BL172" s="14" t="s">
        <v>196</v>
      </c>
      <c r="BM172" s="232" t="s">
        <v>163</v>
      </c>
    </row>
    <row r="173" s="2" customFormat="1" ht="16.5" customHeight="1">
      <c r="A173" s="35"/>
      <c r="B173" s="36"/>
      <c r="C173" s="219" t="s">
        <v>331</v>
      </c>
      <c r="D173" s="219" t="s">
        <v>154</v>
      </c>
      <c r="E173" s="220" t="s">
        <v>477</v>
      </c>
      <c r="F173" s="221" t="s">
        <v>482</v>
      </c>
      <c r="G173" s="222" t="s">
        <v>195</v>
      </c>
      <c r="H173" s="223">
        <v>1</v>
      </c>
      <c r="I173" s="224"/>
      <c r="J173" s="224"/>
      <c r="K173" s="225">
        <f>ROUND(P173*H173,2)</f>
        <v>0</v>
      </c>
      <c r="L173" s="226"/>
      <c r="M173" s="41"/>
      <c r="N173" s="244" t="s">
        <v>1</v>
      </c>
      <c r="O173" s="245" t="s">
        <v>45</v>
      </c>
      <c r="P173" s="246">
        <f>I173+J173</f>
        <v>0</v>
      </c>
      <c r="Q173" s="246">
        <f>ROUND(I173*H173,2)</f>
        <v>0</v>
      </c>
      <c r="R173" s="246">
        <f>ROUND(J173*H173,2)</f>
        <v>0</v>
      </c>
      <c r="S173" s="247"/>
      <c r="T173" s="248">
        <f>S173*H173</f>
        <v>0</v>
      </c>
      <c r="U173" s="248">
        <v>0</v>
      </c>
      <c r="V173" s="248">
        <f>U173*H173</f>
        <v>0</v>
      </c>
      <c r="W173" s="248">
        <v>0</v>
      </c>
      <c r="X173" s="249">
        <f>W173*H173</f>
        <v>0</v>
      </c>
      <c r="Y173" s="35"/>
      <c r="Z173" s="35"/>
      <c r="AA173" s="35"/>
      <c r="AB173" s="35"/>
      <c r="AC173" s="35"/>
      <c r="AD173" s="35"/>
      <c r="AE173" s="35"/>
      <c r="AR173" s="232" t="s">
        <v>196</v>
      </c>
      <c r="AT173" s="232" t="s">
        <v>154</v>
      </c>
      <c r="AU173" s="232" t="s">
        <v>92</v>
      </c>
      <c r="AY173" s="14" t="s">
        <v>150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4" t="s">
        <v>90</v>
      </c>
      <c r="BK173" s="233">
        <f>ROUND(P173*H173,2)</f>
        <v>0</v>
      </c>
      <c r="BL173" s="14" t="s">
        <v>196</v>
      </c>
      <c r="BM173" s="232" t="s">
        <v>174</v>
      </c>
    </row>
    <row r="174" s="2" customFormat="1" ht="6.96" customHeight="1">
      <c r="A174" s="35"/>
      <c r="B174" s="63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41"/>
      <c r="N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HVsDZ0g5kyCMxtdMNV+eHOwSG+s53yVh9Tbn67Cc+MjGm8joBdCrgJIX4gNDXu04zGy1IDgvI8WZEvbWc5xgeA==" hashValue="EKuJbSbABrZ+JVp0DSGUQNE+O96/riMaZ6vN29cfm3xocYbpzbIKXFw5JdTD0FeSOZtBa9Es6EqfdazXL1NB+Q==" algorithmName="SHA-512" password="CC3D"/>
  <autoFilter ref="C120:L17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98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530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531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532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ROUND(K129,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ROUND((SUM(BE129:BE209)),  2)</f>
        <v>0</v>
      </c>
      <c r="G35" s="35"/>
      <c r="H35" s="35"/>
      <c r="I35" s="153">
        <v>0.20999999999999999</v>
      </c>
      <c r="J35" s="35"/>
      <c r="K35" s="148">
        <f>ROUND(((SUM(BE129:BE209))*I35),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ROUND((SUM(BF129:BF209)),  2)</f>
        <v>0</v>
      </c>
      <c r="G36" s="35"/>
      <c r="H36" s="35"/>
      <c r="I36" s="153">
        <v>0.12</v>
      </c>
      <c r="J36" s="35"/>
      <c r="K36" s="148">
        <f>ROUND(((SUM(BF129:BF209))*I36),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ROUND((SUM(BG129:BG209)),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ROUND((SUM(BH129:BH209)),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ROUND((SUM(BI129:BI209)),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D.4.2-1 - Část elektro - etapa 1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Q129</f>
        <v>0</v>
      </c>
      <c r="J96" s="107">
        <f>R129</f>
        <v>0</v>
      </c>
      <c r="K96" s="107">
        <f>K129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126</v>
      </c>
      <c r="E97" s="180"/>
      <c r="F97" s="180"/>
      <c r="G97" s="180"/>
      <c r="H97" s="180"/>
      <c r="I97" s="181">
        <f>Q130</f>
        <v>0</v>
      </c>
      <c r="J97" s="181">
        <f>R130</f>
        <v>0</v>
      </c>
      <c r="K97" s="181">
        <f>K130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533</v>
      </c>
      <c r="E98" s="186"/>
      <c r="F98" s="186"/>
      <c r="G98" s="186"/>
      <c r="H98" s="186"/>
      <c r="I98" s="187">
        <f>Q131</f>
        <v>0</v>
      </c>
      <c r="J98" s="187">
        <f>R131</f>
        <v>0</v>
      </c>
      <c r="K98" s="187">
        <f>K131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534</v>
      </c>
      <c r="E99" s="186"/>
      <c r="F99" s="186"/>
      <c r="G99" s="186"/>
      <c r="H99" s="186"/>
      <c r="I99" s="187">
        <f>Q159</f>
        <v>0</v>
      </c>
      <c r="J99" s="187">
        <f>R159</f>
        <v>0</v>
      </c>
      <c r="K99" s="187">
        <f>K159</f>
        <v>0</v>
      </c>
      <c r="L99" s="184"/>
      <c r="M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535</v>
      </c>
      <c r="E100" s="186"/>
      <c r="F100" s="186"/>
      <c r="G100" s="186"/>
      <c r="H100" s="186"/>
      <c r="I100" s="187">
        <f>Q162</f>
        <v>0</v>
      </c>
      <c r="J100" s="187">
        <f>R162</f>
        <v>0</v>
      </c>
      <c r="K100" s="187">
        <f>K162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536</v>
      </c>
      <c r="E101" s="186"/>
      <c r="F101" s="186"/>
      <c r="G101" s="186"/>
      <c r="H101" s="186"/>
      <c r="I101" s="187">
        <f>Q166</f>
        <v>0</v>
      </c>
      <c r="J101" s="187">
        <f>R166</f>
        <v>0</v>
      </c>
      <c r="K101" s="187">
        <f>K166</f>
        <v>0</v>
      </c>
      <c r="L101" s="184"/>
      <c r="M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537</v>
      </c>
      <c r="E102" s="186"/>
      <c r="F102" s="186"/>
      <c r="G102" s="186"/>
      <c r="H102" s="186"/>
      <c r="I102" s="187">
        <f>Q170</f>
        <v>0</v>
      </c>
      <c r="J102" s="187">
        <f>R170</f>
        <v>0</v>
      </c>
      <c r="K102" s="187">
        <f>K170</f>
        <v>0</v>
      </c>
      <c r="L102" s="184"/>
      <c r="M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538</v>
      </c>
      <c r="E103" s="186"/>
      <c r="F103" s="186"/>
      <c r="G103" s="186"/>
      <c r="H103" s="186"/>
      <c r="I103" s="187">
        <f>Q174</f>
        <v>0</v>
      </c>
      <c r="J103" s="187">
        <f>R174</f>
        <v>0</v>
      </c>
      <c r="K103" s="187">
        <f>K174</f>
        <v>0</v>
      </c>
      <c r="L103" s="184"/>
      <c r="M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539</v>
      </c>
      <c r="E104" s="186"/>
      <c r="F104" s="186"/>
      <c r="G104" s="186"/>
      <c r="H104" s="186"/>
      <c r="I104" s="187">
        <f>Q176</f>
        <v>0</v>
      </c>
      <c r="J104" s="187">
        <f>R176</f>
        <v>0</v>
      </c>
      <c r="K104" s="187">
        <f>K176</f>
        <v>0</v>
      </c>
      <c r="L104" s="184"/>
      <c r="M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540</v>
      </c>
      <c r="E105" s="186"/>
      <c r="F105" s="186"/>
      <c r="G105" s="186"/>
      <c r="H105" s="186"/>
      <c r="I105" s="187">
        <f>Q180</f>
        <v>0</v>
      </c>
      <c r="J105" s="187">
        <f>R180</f>
        <v>0</v>
      </c>
      <c r="K105" s="187">
        <f>K180</f>
        <v>0</v>
      </c>
      <c r="L105" s="184"/>
      <c r="M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84"/>
      <c r="D106" s="185" t="s">
        <v>541</v>
      </c>
      <c r="E106" s="186"/>
      <c r="F106" s="186"/>
      <c r="G106" s="186"/>
      <c r="H106" s="186"/>
      <c r="I106" s="187">
        <f>Q184</f>
        <v>0</v>
      </c>
      <c r="J106" s="187">
        <f>R184</f>
        <v>0</v>
      </c>
      <c r="K106" s="187">
        <f>K184</f>
        <v>0</v>
      </c>
      <c r="L106" s="184"/>
      <c r="M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3"/>
      <c r="C107" s="184"/>
      <c r="D107" s="185" t="s">
        <v>542</v>
      </c>
      <c r="E107" s="186"/>
      <c r="F107" s="186"/>
      <c r="G107" s="186"/>
      <c r="H107" s="186"/>
      <c r="I107" s="187">
        <f>Q192</f>
        <v>0</v>
      </c>
      <c r="J107" s="187">
        <f>R192</f>
        <v>0</v>
      </c>
      <c r="K107" s="187">
        <f>K192</f>
        <v>0</v>
      </c>
      <c r="L107" s="184"/>
      <c r="M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543</v>
      </c>
      <c r="E108" s="186"/>
      <c r="F108" s="186"/>
      <c r="G108" s="186"/>
      <c r="H108" s="186"/>
      <c r="I108" s="187">
        <f>Q195</f>
        <v>0</v>
      </c>
      <c r="J108" s="187">
        <f>R195</f>
        <v>0</v>
      </c>
      <c r="K108" s="187">
        <f>K195</f>
        <v>0</v>
      </c>
      <c r="L108" s="184"/>
      <c r="M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544</v>
      </c>
      <c r="E109" s="186"/>
      <c r="F109" s="186"/>
      <c r="G109" s="186"/>
      <c r="H109" s="186"/>
      <c r="I109" s="187">
        <f>Q199</f>
        <v>0</v>
      </c>
      <c r="J109" s="187">
        <f>R199</f>
        <v>0</v>
      </c>
      <c r="K109" s="187">
        <f>K199</f>
        <v>0</v>
      </c>
      <c r="L109" s="184"/>
      <c r="M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131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17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2" t="str">
        <f>E7</f>
        <v>Výměna 2 ks kogeneračních jednotek na ČOV Brno - Modřice</v>
      </c>
      <c r="F119" s="29"/>
      <c r="G119" s="29"/>
      <c r="H119" s="29"/>
      <c r="I119" s="37"/>
      <c r="J119" s="37"/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110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D.4.2-1 - Část elektro - etapa 1</v>
      </c>
      <c r="F121" s="37"/>
      <c r="G121" s="37"/>
      <c r="H121" s="37"/>
      <c r="I121" s="37"/>
      <c r="J121" s="37"/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22</v>
      </c>
      <c r="D123" s="37"/>
      <c r="E123" s="37"/>
      <c r="F123" s="24" t="str">
        <f>F12</f>
        <v xml:space="preserve"> </v>
      </c>
      <c r="G123" s="37"/>
      <c r="H123" s="37"/>
      <c r="I123" s="29" t="s">
        <v>24</v>
      </c>
      <c r="J123" s="76" t="str">
        <f>IF(J12="","",J12)</f>
        <v>6. 8. 2024</v>
      </c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E15</f>
        <v/>
      </c>
      <c r="G125" s="37"/>
      <c r="H125" s="37"/>
      <c r="I125" s="29" t="s">
        <v>34</v>
      </c>
      <c r="J125" s="33" t="str">
        <f>E21</f>
        <v/>
      </c>
      <c r="K125" s="37"/>
      <c r="L125" s="37"/>
      <c r="M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32</v>
      </c>
      <c r="D126" s="37"/>
      <c r="E126" s="37"/>
      <c r="F126" s="24" t="str">
        <f>IF(E18="","",E18)</f>
        <v>Vyplň údaj</v>
      </c>
      <c r="G126" s="37"/>
      <c r="H126" s="37"/>
      <c r="I126" s="29" t="s">
        <v>38</v>
      </c>
      <c r="J126" s="33" t="str">
        <f>E24</f>
        <v/>
      </c>
      <c r="K126" s="37"/>
      <c r="L126" s="37"/>
      <c r="M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9"/>
      <c r="B128" s="190"/>
      <c r="C128" s="191" t="s">
        <v>132</v>
      </c>
      <c r="D128" s="192" t="s">
        <v>65</v>
      </c>
      <c r="E128" s="192" t="s">
        <v>61</v>
      </c>
      <c r="F128" s="192" t="s">
        <v>62</v>
      </c>
      <c r="G128" s="192" t="s">
        <v>133</v>
      </c>
      <c r="H128" s="192" t="s">
        <v>134</v>
      </c>
      <c r="I128" s="192" t="s">
        <v>135</v>
      </c>
      <c r="J128" s="192" t="s">
        <v>136</v>
      </c>
      <c r="K128" s="193" t="s">
        <v>119</v>
      </c>
      <c r="L128" s="194" t="s">
        <v>137</v>
      </c>
      <c r="M128" s="195"/>
      <c r="N128" s="97" t="s">
        <v>1</v>
      </c>
      <c r="O128" s="98" t="s">
        <v>44</v>
      </c>
      <c r="P128" s="98" t="s">
        <v>138</v>
      </c>
      <c r="Q128" s="98" t="s">
        <v>139</v>
      </c>
      <c r="R128" s="98" t="s">
        <v>140</v>
      </c>
      <c r="S128" s="98" t="s">
        <v>141</v>
      </c>
      <c r="T128" s="98" t="s">
        <v>142</v>
      </c>
      <c r="U128" s="98" t="s">
        <v>143</v>
      </c>
      <c r="V128" s="98" t="s">
        <v>144</v>
      </c>
      <c r="W128" s="98" t="s">
        <v>145</v>
      </c>
      <c r="X128" s="99" t="s">
        <v>146</v>
      </c>
      <c r="Y128" s="189"/>
      <c r="Z128" s="189"/>
      <c r="AA128" s="189"/>
      <c r="AB128" s="189"/>
      <c r="AC128" s="189"/>
      <c r="AD128" s="189"/>
      <c r="AE128" s="189"/>
    </row>
    <row r="129" s="2" customFormat="1" ht="22.8" customHeight="1">
      <c r="A129" s="35"/>
      <c r="B129" s="36"/>
      <c r="C129" s="104" t="s">
        <v>147</v>
      </c>
      <c r="D129" s="37"/>
      <c r="E129" s="37"/>
      <c r="F129" s="37"/>
      <c r="G129" s="37"/>
      <c r="H129" s="37"/>
      <c r="I129" s="37"/>
      <c r="J129" s="37"/>
      <c r="K129" s="196">
        <f>BK129</f>
        <v>0</v>
      </c>
      <c r="L129" s="37"/>
      <c r="M129" s="41"/>
      <c r="N129" s="100"/>
      <c r="O129" s="197"/>
      <c r="P129" s="101"/>
      <c r="Q129" s="198">
        <f>Q130</f>
        <v>0</v>
      </c>
      <c r="R129" s="198">
        <f>R130</f>
        <v>0</v>
      </c>
      <c r="S129" s="101"/>
      <c r="T129" s="199">
        <f>T130</f>
        <v>0</v>
      </c>
      <c r="U129" s="101"/>
      <c r="V129" s="199">
        <f>V130</f>
        <v>0</v>
      </c>
      <c r="W129" s="101"/>
      <c r="X129" s="200">
        <f>X130</f>
        <v>0</v>
      </c>
      <c r="Y129" s="35"/>
      <c r="Z129" s="35"/>
      <c r="AA129" s="35"/>
      <c r="AB129" s="35"/>
      <c r="AC129" s="35"/>
      <c r="AD129" s="35"/>
      <c r="AE129" s="35"/>
      <c r="AT129" s="14" t="s">
        <v>81</v>
      </c>
      <c r="AU129" s="14" t="s">
        <v>121</v>
      </c>
      <c r="BK129" s="201">
        <f>BK130</f>
        <v>0</v>
      </c>
    </row>
    <row r="130" s="12" customFormat="1" ht="25.92" customHeight="1">
      <c r="A130" s="12"/>
      <c r="B130" s="202"/>
      <c r="C130" s="203"/>
      <c r="D130" s="204" t="s">
        <v>81</v>
      </c>
      <c r="E130" s="205" t="s">
        <v>169</v>
      </c>
      <c r="F130" s="205" t="s">
        <v>169</v>
      </c>
      <c r="G130" s="203"/>
      <c r="H130" s="203"/>
      <c r="I130" s="206"/>
      <c r="J130" s="206"/>
      <c r="K130" s="207">
        <f>BK130</f>
        <v>0</v>
      </c>
      <c r="L130" s="203"/>
      <c r="M130" s="208"/>
      <c r="N130" s="209"/>
      <c r="O130" s="210"/>
      <c r="P130" s="210"/>
      <c r="Q130" s="211">
        <f>Q131+Q159+Q162+Q166+Q170+Q174+Q176+Q180+Q184+Q192+Q195+Q199</f>
        <v>0</v>
      </c>
      <c r="R130" s="211">
        <f>R131+R159+R162+R166+R170+R174+R176+R180+R184+R192+R195+R199</f>
        <v>0</v>
      </c>
      <c r="S130" s="210"/>
      <c r="T130" s="212">
        <f>T131+T159+T162+T166+T170+T174+T176+T180+T184+T192+T195+T199</f>
        <v>0</v>
      </c>
      <c r="U130" s="210"/>
      <c r="V130" s="212">
        <f>V131+V159+V162+V166+V170+V174+V176+V180+V184+V192+V195+V199</f>
        <v>0</v>
      </c>
      <c r="W130" s="210"/>
      <c r="X130" s="213">
        <f>X131+X159+X162+X166+X170+X174+X176+X180+X184+X192+X195+X199</f>
        <v>0</v>
      </c>
      <c r="Y130" s="12"/>
      <c r="Z130" s="12"/>
      <c r="AA130" s="12"/>
      <c r="AB130" s="12"/>
      <c r="AC130" s="12"/>
      <c r="AD130" s="12"/>
      <c r="AE130" s="12"/>
      <c r="AR130" s="214" t="s">
        <v>190</v>
      </c>
      <c r="AT130" s="215" t="s">
        <v>81</v>
      </c>
      <c r="AU130" s="215" t="s">
        <v>82</v>
      </c>
      <c r="AY130" s="214" t="s">
        <v>150</v>
      </c>
      <c r="BK130" s="216">
        <f>BK131+BK159+BK162+BK166+BK170+BK174+BK176+BK180+BK184+BK192+BK195+BK199</f>
        <v>0</v>
      </c>
    </row>
    <row r="131" s="12" customFormat="1" ht="22.8" customHeight="1">
      <c r="A131" s="12"/>
      <c r="B131" s="202"/>
      <c r="C131" s="203"/>
      <c r="D131" s="204" t="s">
        <v>81</v>
      </c>
      <c r="E131" s="217" t="s">
        <v>545</v>
      </c>
      <c r="F131" s="217" t="s">
        <v>546</v>
      </c>
      <c r="G131" s="203"/>
      <c r="H131" s="203"/>
      <c r="I131" s="206"/>
      <c r="J131" s="206"/>
      <c r="K131" s="218">
        <f>BK131</f>
        <v>0</v>
      </c>
      <c r="L131" s="203"/>
      <c r="M131" s="208"/>
      <c r="N131" s="209"/>
      <c r="O131" s="210"/>
      <c r="P131" s="210"/>
      <c r="Q131" s="211">
        <f>SUM(Q132:Q158)</f>
        <v>0</v>
      </c>
      <c r="R131" s="211">
        <f>SUM(R132:R158)</f>
        <v>0</v>
      </c>
      <c r="S131" s="210"/>
      <c r="T131" s="212">
        <f>SUM(T132:T158)</f>
        <v>0</v>
      </c>
      <c r="U131" s="210"/>
      <c r="V131" s="212">
        <f>SUM(V132:V158)</f>
        <v>0</v>
      </c>
      <c r="W131" s="210"/>
      <c r="X131" s="213">
        <f>SUM(X132:X158)</f>
        <v>0</v>
      </c>
      <c r="Y131" s="12"/>
      <c r="Z131" s="12"/>
      <c r="AA131" s="12"/>
      <c r="AB131" s="12"/>
      <c r="AC131" s="12"/>
      <c r="AD131" s="12"/>
      <c r="AE131" s="12"/>
      <c r="AR131" s="214" t="s">
        <v>90</v>
      </c>
      <c r="AT131" s="215" t="s">
        <v>81</v>
      </c>
      <c r="AU131" s="215" t="s">
        <v>90</v>
      </c>
      <c r="AY131" s="214" t="s">
        <v>150</v>
      </c>
      <c r="BK131" s="216">
        <f>SUM(BK132:BK158)</f>
        <v>0</v>
      </c>
    </row>
    <row r="132" s="2" customFormat="1" ht="16.5" customHeight="1">
      <c r="A132" s="35"/>
      <c r="B132" s="36"/>
      <c r="C132" s="219" t="s">
        <v>90</v>
      </c>
      <c r="D132" s="219" t="s">
        <v>154</v>
      </c>
      <c r="E132" s="220" t="s">
        <v>547</v>
      </c>
      <c r="F132" s="221" t="s">
        <v>548</v>
      </c>
      <c r="G132" s="222" t="s">
        <v>157</v>
      </c>
      <c r="H132" s="223">
        <v>30</v>
      </c>
      <c r="I132" s="224"/>
      <c r="J132" s="224"/>
      <c r="K132" s="225">
        <f>ROUND(P132*H132,2)</f>
        <v>0</v>
      </c>
      <c r="L132" s="226"/>
      <c r="M132" s="41"/>
      <c r="N132" s="227" t="s">
        <v>1</v>
      </c>
      <c r="O132" s="228" t="s">
        <v>45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8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5"/>
      <c r="Z132" s="35"/>
      <c r="AA132" s="35"/>
      <c r="AB132" s="35"/>
      <c r="AC132" s="35"/>
      <c r="AD132" s="35"/>
      <c r="AE132" s="35"/>
      <c r="AR132" s="232" t="s">
        <v>196</v>
      </c>
      <c r="AT132" s="232" t="s">
        <v>154</v>
      </c>
      <c r="AU132" s="232" t="s">
        <v>92</v>
      </c>
      <c r="AY132" s="14" t="s">
        <v>150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4" t="s">
        <v>90</v>
      </c>
      <c r="BK132" s="233">
        <f>ROUND(P132*H132,2)</f>
        <v>0</v>
      </c>
      <c r="BL132" s="14" t="s">
        <v>196</v>
      </c>
      <c r="BM132" s="232" t="s">
        <v>92</v>
      </c>
    </row>
    <row r="133" s="2" customFormat="1" ht="16.5" customHeight="1">
      <c r="A133" s="35"/>
      <c r="B133" s="36"/>
      <c r="C133" s="219" t="s">
        <v>92</v>
      </c>
      <c r="D133" s="219" t="s">
        <v>154</v>
      </c>
      <c r="E133" s="220" t="s">
        <v>549</v>
      </c>
      <c r="F133" s="221" t="s">
        <v>550</v>
      </c>
      <c r="G133" s="222" t="s">
        <v>199</v>
      </c>
      <c r="H133" s="223">
        <v>2</v>
      </c>
      <c r="I133" s="224"/>
      <c r="J133" s="224"/>
      <c r="K133" s="225">
        <f>ROUND(P133*H133,2)</f>
        <v>0</v>
      </c>
      <c r="L133" s="226"/>
      <c r="M133" s="41"/>
      <c r="N133" s="227" t="s">
        <v>1</v>
      </c>
      <c r="O133" s="228" t="s">
        <v>45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8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5"/>
      <c r="Z133" s="35"/>
      <c r="AA133" s="35"/>
      <c r="AB133" s="35"/>
      <c r="AC133" s="35"/>
      <c r="AD133" s="35"/>
      <c r="AE133" s="35"/>
      <c r="AR133" s="232" t="s">
        <v>196</v>
      </c>
      <c r="AT133" s="232" t="s">
        <v>154</v>
      </c>
      <c r="AU133" s="232" t="s">
        <v>92</v>
      </c>
      <c r="AY133" s="14" t="s">
        <v>150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4" t="s">
        <v>90</v>
      </c>
      <c r="BK133" s="233">
        <f>ROUND(P133*H133,2)</f>
        <v>0</v>
      </c>
      <c r="BL133" s="14" t="s">
        <v>196</v>
      </c>
      <c r="BM133" s="232" t="s">
        <v>196</v>
      </c>
    </row>
    <row r="134" s="2" customFormat="1" ht="16.5" customHeight="1">
      <c r="A134" s="35"/>
      <c r="B134" s="36"/>
      <c r="C134" s="219" t="s">
        <v>190</v>
      </c>
      <c r="D134" s="219" t="s">
        <v>154</v>
      </c>
      <c r="E134" s="220" t="s">
        <v>551</v>
      </c>
      <c r="F134" s="221" t="s">
        <v>552</v>
      </c>
      <c r="G134" s="222" t="s">
        <v>157</v>
      </c>
      <c r="H134" s="223">
        <v>360</v>
      </c>
      <c r="I134" s="224"/>
      <c r="J134" s="224"/>
      <c r="K134" s="225">
        <f>ROUND(P134*H134,2)</f>
        <v>0</v>
      </c>
      <c r="L134" s="226"/>
      <c r="M134" s="41"/>
      <c r="N134" s="227" t="s">
        <v>1</v>
      </c>
      <c r="O134" s="228" t="s">
        <v>45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8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5"/>
      <c r="Z134" s="35"/>
      <c r="AA134" s="35"/>
      <c r="AB134" s="35"/>
      <c r="AC134" s="35"/>
      <c r="AD134" s="35"/>
      <c r="AE134" s="35"/>
      <c r="AR134" s="232" t="s">
        <v>196</v>
      </c>
      <c r="AT134" s="232" t="s">
        <v>154</v>
      </c>
      <c r="AU134" s="232" t="s">
        <v>92</v>
      </c>
      <c r="AY134" s="14" t="s">
        <v>150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4" t="s">
        <v>90</v>
      </c>
      <c r="BK134" s="233">
        <f>ROUND(P134*H134,2)</f>
        <v>0</v>
      </c>
      <c r="BL134" s="14" t="s">
        <v>196</v>
      </c>
      <c r="BM134" s="232" t="s">
        <v>202</v>
      </c>
    </row>
    <row r="135" s="2" customFormat="1" ht="16.5" customHeight="1">
      <c r="A135" s="35"/>
      <c r="B135" s="36"/>
      <c r="C135" s="219" t="s">
        <v>196</v>
      </c>
      <c r="D135" s="219" t="s">
        <v>154</v>
      </c>
      <c r="E135" s="220" t="s">
        <v>553</v>
      </c>
      <c r="F135" s="221" t="s">
        <v>554</v>
      </c>
      <c r="G135" s="222" t="s">
        <v>199</v>
      </c>
      <c r="H135" s="223">
        <v>16</v>
      </c>
      <c r="I135" s="224"/>
      <c r="J135" s="224"/>
      <c r="K135" s="225">
        <f>ROUND(P135*H135,2)</f>
        <v>0</v>
      </c>
      <c r="L135" s="226"/>
      <c r="M135" s="41"/>
      <c r="N135" s="227" t="s">
        <v>1</v>
      </c>
      <c r="O135" s="228" t="s">
        <v>45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8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5"/>
      <c r="Z135" s="35"/>
      <c r="AA135" s="35"/>
      <c r="AB135" s="35"/>
      <c r="AC135" s="35"/>
      <c r="AD135" s="35"/>
      <c r="AE135" s="35"/>
      <c r="AR135" s="232" t="s">
        <v>196</v>
      </c>
      <c r="AT135" s="232" t="s">
        <v>154</v>
      </c>
      <c r="AU135" s="232" t="s">
        <v>92</v>
      </c>
      <c r="AY135" s="14" t="s">
        <v>150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4" t="s">
        <v>90</v>
      </c>
      <c r="BK135" s="233">
        <f>ROUND(P135*H135,2)</f>
        <v>0</v>
      </c>
      <c r="BL135" s="14" t="s">
        <v>196</v>
      </c>
      <c r="BM135" s="232" t="s">
        <v>151</v>
      </c>
    </row>
    <row r="136" s="2" customFormat="1" ht="16.5" customHeight="1">
      <c r="A136" s="35"/>
      <c r="B136" s="36"/>
      <c r="C136" s="219" t="s">
        <v>205</v>
      </c>
      <c r="D136" s="219" t="s">
        <v>154</v>
      </c>
      <c r="E136" s="220" t="s">
        <v>555</v>
      </c>
      <c r="F136" s="221" t="s">
        <v>556</v>
      </c>
      <c r="G136" s="222" t="s">
        <v>157</v>
      </c>
      <c r="H136" s="223">
        <v>740</v>
      </c>
      <c r="I136" s="224"/>
      <c r="J136" s="224"/>
      <c r="K136" s="225">
        <f>ROUND(P136*H136,2)</f>
        <v>0</v>
      </c>
      <c r="L136" s="226"/>
      <c r="M136" s="41"/>
      <c r="N136" s="227" t="s">
        <v>1</v>
      </c>
      <c r="O136" s="228" t="s">
        <v>45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8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5"/>
      <c r="Z136" s="35"/>
      <c r="AA136" s="35"/>
      <c r="AB136" s="35"/>
      <c r="AC136" s="35"/>
      <c r="AD136" s="35"/>
      <c r="AE136" s="35"/>
      <c r="AR136" s="232" t="s">
        <v>196</v>
      </c>
      <c r="AT136" s="232" t="s">
        <v>154</v>
      </c>
      <c r="AU136" s="232" t="s">
        <v>92</v>
      </c>
      <c r="AY136" s="14" t="s">
        <v>150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4" t="s">
        <v>90</v>
      </c>
      <c r="BK136" s="233">
        <f>ROUND(P136*H136,2)</f>
        <v>0</v>
      </c>
      <c r="BL136" s="14" t="s">
        <v>196</v>
      </c>
      <c r="BM136" s="232" t="s">
        <v>207</v>
      </c>
    </row>
    <row r="137" s="2" customFormat="1" ht="16.5" customHeight="1">
      <c r="A137" s="35"/>
      <c r="B137" s="36"/>
      <c r="C137" s="219" t="s">
        <v>202</v>
      </c>
      <c r="D137" s="219" t="s">
        <v>154</v>
      </c>
      <c r="E137" s="220" t="s">
        <v>557</v>
      </c>
      <c r="F137" s="221" t="s">
        <v>558</v>
      </c>
      <c r="G137" s="222" t="s">
        <v>199</v>
      </c>
      <c r="H137" s="223">
        <v>36</v>
      </c>
      <c r="I137" s="224"/>
      <c r="J137" s="224"/>
      <c r="K137" s="225">
        <f>ROUND(P137*H137,2)</f>
        <v>0</v>
      </c>
      <c r="L137" s="226"/>
      <c r="M137" s="41"/>
      <c r="N137" s="227" t="s">
        <v>1</v>
      </c>
      <c r="O137" s="228" t="s">
        <v>45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8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5"/>
      <c r="Z137" s="35"/>
      <c r="AA137" s="35"/>
      <c r="AB137" s="35"/>
      <c r="AC137" s="35"/>
      <c r="AD137" s="35"/>
      <c r="AE137" s="35"/>
      <c r="AR137" s="232" t="s">
        <v>196</v>
      </c>
      <c r="AT137" s="232" t="s">
        <v>154</v>
      </c>
      <c r="AU137" s="232" t="s">
        <v>92</v>
      </c>
      <c r="AY137" s="14" t="s">
        <v>150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4" t="s">
        <v>90</v>
      </c>
      <c r="BK137" s="233">
        <f>ROUND(P137*H137,2)</f>
        <v>0</v>
      </c>
      <c r="BL137" s="14" t="s">
        <v>196</v>
      </c>
      <c r="BM137" s="232" t="s">
        <v>9</v>
      </c>
    </row>
    <row r="138" s="2" customFormat="1" ht="16.5" customHeight="1">
      <c r="A138" s="35"/>
      <c r="B138" s="36"/>
      <c r="C138" s="219" t="s">
        <v>209</v>
      </c>
      <c r="D138" s="219" t="s">
        <v>154</v>
      </c>
      <c r="E138" s="220" t="s">
        <v>559</v>
      </c>
      <c r="F138" s="221" t="s">
        <v>560</v>
      </c>
      <c r="G138" s="222" t="s">
        <v>157</v>
      </c>
      <c r="H138" s="223">
        <v>456</v>
      </c>
      <c r="I138" s="224"/>
      <c r="J138" s="224"/>
      <c r="K138" s="225">
        <f>ROUND(P138*H138,2)</f>
        <v>0</v>
      </c>
      <c r="L138" s="226"/>
      <c r="M138" s="41"/>
      <c r="N138" s="227" t="s">
        <v>1</v>
      </c>
      <c r="O138" s="228" t="s">
        <v>45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8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5"/>
      <c r="Z138" s="35"/>
      <c r="AA138" s="35"/>
      <c r="AB138" s="35"/>
      <c r="AC138" s="35"/>
      <c r="AD138" s="35"/>
      <c r="AE138" s="35"/>
      <c r="AR138" s="232" t="s">
        <v>196</v>
      </c>
      <c r="AT138" s="232" t="s">
        <v>154</v>
      </c>
      <c r="AU138" s="232" t="s">
        <v>92</v>
      </c>
      <c r="AY138" s="14" t="s">
        <v>150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4" t="s">
        <v>90</v>
      </c>
      <c r="BK138" s="233">
        <f>ROUND(P138*H138,2)</f>
        <v>0</v>
      </c>
      <c r="BL138" s="14" t="s">
        <v>196</v>
      </c>
      <c r="BM138" s="232" t="s">
        <v>212</v>
      </c>
    </row>
    <row r="139" s="2" customFormat="1" ht="21.75" customHeight="1">
      <c r="A139" s="35"/>
      <c r="B139" s="36"/>
      <c r="C139" s="219" t="s">
        <v>151</v>
      </c>
      <c r="D139" s="219" t="s">
        <v>154</v>
      </c>
      <c r="E139" s="220" t="s">
        <v>561</v>
      </c>
      <c r="F139" s="221" t="s">
        <v>562</v>
      </c>
      <c r="G139" s="222" t="s">
        <v>563</v>
      </c>
      <c r="H139" s="223">
        <v>30</v>
      </c>
      <c r="I139" s="224"/>
      <c r="J139" s="224"/>
      <c r="K139" s="225">
        <f>ROUND(P139*H139,2)</f>
        <v>0</v>
      </c>
      <c r="L139" s="226"/>
      <c r="M139" s="41"/>
      <c r="N139" s="227" t="s">
        <v>1</v>
      </c>
      <c r="O139" s="228" t="s">
        <v>45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8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5"/>
      <c r="Z139" s="35"/>
      <c r="AA139" s="35"/>
      <c r="AB139" s="35"/>
      <c r="AC139" s="35"/>
      <c r="AD139" s="35"/>
      <c r="AE139" s="35"/>
      <c r="AR139" s="232" t="s">
        <v>196</v>
      </c>
      <c r="AT139" s="232" t="s">
        <v>154</v>
      </c>
      <c r="AU139" s="232" t="s">
        <v>92</v>
      </c>
      <c r="AY139" s="14" t="s">
        <v>150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4" t="s">
        <v>90</v>
      </c>
      <c r="BK139" s="233">
        <f>ROUND(P139*H139,2)</f>
        <v>0</v>
      </c>
      <c r="BL139" s="14" t="s">
        <v>196</v>
      </c>
      <c r="BM139" s="232" t="s">
        <v>214</v>
      </c>
    </row>
    <row r="140" s="2" customFormat="1" ht="16.5" customHeight="1">
      <c r="A140" s="35"/>
      <c r="B140" s="36"/>
      <c r="C140" s="219" t="s">
        <v>215</v>
      </c>
      <c r="D140" s="219" t="s">
        <v>154</v>
      </c>
      <c r="E140" s="220" t="s">
        <v>564</v>
      </c>
      <c r="F140" s="221" t="s">
        <v>565</v>
      </c>
      <c r="G140" s="222" t="s">
        <v>157</v>
      </c>
      <c r="H140" s="223">
        <v>5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218</v>
      </c>
    </row>
    <row r="141" s="2" customFormat="1" ht="16.5" customHeight="1">
      <c r="A141" s="35"/>
      <c r="B141" s="36"/>
      <c r="C141" s="219" t="s">
        <v>207</v>
      </c>
      <c r="D141" s="219" t="s">
        <v>154</v>
      </c>
      <c r="E141" s="220" t="s">
        <v>566</v>
      </c>
      <c r="F141" s="221" t="s">
        <v>567</v>
      </c>
      <c r="G141" s="222" t="s">
        <v>568</v>
      </c>
      <c r="H141" s="223">
        <v>2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221</v>
      </c>
    </row>
    <row r="142" s="2" customFormat="1" ht="16.5" customHeight="1">
      <c r="A142" s="35"/>
      <c r="B142" s="36"/>
      <c r="C142" s="219" t="s">
        <v>222</v>
      </c>
      <c r="D142" s="219" t="s">
        <v>154</v>
      </c>
      <c r="E142" s="220" t="s">
        <v>569</v>
      </c>
      <c r="F142" s="221" t="s">
        <v>570</v>
      </c>
      <c r="G142" s="222" t="s">
        <v>157</v>
      </c>
      <c r="H142" s="223">
        <v>110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225</v>
      </c>
    </row>
    <row r="143" s="2" customFormat="1" ht="16.5" customHeight="1">
      <c r="A143" s="35"/>
      <c r="B143" s="36"/>
      <c r="C143" s="219" t="s">
        <v>9</v>
      </c>
      <c r="D143" s="219" t="s">
        <v>154</v>
      </c>
      <c r="E143" s="220" t="s">
        <v>571</v>
      </c>
      <c r="F143" s="221" t="s">
        <v>572</v>
      </c>
      <c r="G143" s="222" t="s">
        <v>199</v>
      </c>
      <c r="H143" s="223">
        <v>8</v>
      </c>
      <c r="I143" s="224"/>
      <c r="J143" s="224"/>
      <c r="K143" s="225">
        <f>ROUND(P143*H143,2)</f>
        <v>0</v>
      </c>
      <c r="L143" s="226"/>
      <c r="M143" s="41"/>
      <c r="N143" s="227" t="s">
        <v>1</v>
      </c>
      <c r="O143" s="228" t="s">
        <v>45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8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5"/>
      <c r="Z143" s="35"/>
      <c r="AA143" s="35"/>
      <c r="AB143" s="35"/>
      <c r="AC143" s="35"/>
      <c r="AD143" s="35"/>
      <c r="AE143" s="35"/>
      <c r="AR143" s="232" t="s">
        <v>196</v>
      </c>
      <c r="AT143" s="232" t="s">
        <v>154</v>
      </c>
      <c r="AU143" s="232" t="s">
        <v>92</v>
      </c>
      <c r="AY143" s="14" t="s">
        <v>150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4" t="s">
        <v>90</v>
      </c>
      <c r="BK143" s="233">
        <f>ROUND(P143*H143,2)</f>
        <v>0</v>
      </c>
      <c r="BL143" s="14" t="s">
        <v>196</v>
      </c>
      <c r="BM143" s="232" t="s">
        <v>228</v>
      </c>
    </row>
    <row r="144" s="2" customFormat="1" ht="16.5" customHeight="1">
      <c r="A144" s="35"/>
      <c r="B144" s="36"/>
      <c r="C144" s="219" t="s">
        <v>229</v>
      </c>
      <c r="D144" s="219" t="s">
        <v>154</v>
      </c>
      <c r="E144" s="220" t="s">
        <v>573</v>
      </c>
      <c r="F144" s="221" t="s">
        <v>574</v>
      </c>
      <c r="G144" s="222" t="s">
        <v>157</v>
      </c>
      <c r="H144" s="223">
        <v>80</v>
      </c>
      <c r="I144" s="224"/>
      <c r="J144" s="224"/>
      <c r="K144" s="225">
        <f>ROUND(P144*H144,2)</f>
        <v>0</v>
      </c>
      <c r="L144" s="226"/>
      <c r="M144" s="41"/>
      <c r="N144" s="227" t="s">
        <v>1</v>
      </c>
      <c r="O144" s="228" t="s">
        <v>45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8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5"/>
      <c r="Z144" s="35"/>
      <c r="AA144" s="35"/>
      <c r="AB144" s="35"/>
      <c r="AC144" s="35"/>
      <c r="AD144" s="35"/>
      <c r="AE144" s="35"/>
      <c r="AR144" s="232" t="s">
        <v>196</v>
      </c>
      <c r="AT144" s="232" t="s">
        <v>154</v>
      </c>
      <c r="AU144" s="232" t="s">
        <v>92</v>
      </c>
      <c r="AY144" s="14" t="s">
        <v>150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4" t="s">
        <v>90</v>
      </c>
      <c r="BK144" s="233">
        <f>ROUND(P144*H144,2)</f>
        <v>0</v>
      </c>
      <c r="BL144" s="14" t="s">
        <v>196</v>
      </c>
      <c r="BM144" s="232" t="s">
        <v>232</v>
      </c>
    </row>
    <row r="145" s="2" customFormat="1" ht="16.5" customHeight="1">
      <c r="A145" s="35"/>
      <c r="B145" s="36"/>
      <c r="C145" s="219" t="s">
        <v>212</v>
      </c>
      <c r="D145" s="219" t="s">
        <v>154</v>
      </c>
      <c r="E145" s="220" t="s">
        <v>575</v>
      </c>
      <c r="F145" s="221" t="s">
        <v>576</v>
      </c>
      <c r="G145" s="222" t="s">
        <v>199</v>
      </c>
      <c r="H145" s="223">
        <v>4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234</v>
      </c>
    </row>
    <row r="146" s="2" customFormat="1" ht="16.5" customHeight="1">
      <c r="A146" s="35"/>
      <c r="B146" s="36"/>
      <c r="C146" s="219" t="s">
        <v>235</v>
      </c>
      <c r="D146" s="219" t="s">
        <v>154</v>
      </c>
      <c r="E146" s="220" t="s">
        <v>577</v>
      </c>
      <c r="F146" s="221" t="s">
        <v>578</v>
      </c>
      <c r="G146" s="222" t="s">
        <v>157</v>
      </c>
      <c r="H146" s="223">
        <v>18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238</v>
      </c>
    </row>
    <row r="147" s="2" customFormat="1" ht="16.5" customHeight="1">
      <c r="A147" s="35"/>
      <c r="B147" s="36"/>
      <c r="C147" s="219" t="s">
        <v>214</v>
      </c>
      <c r="D147" s="219" t="s">
        <v>154</v>
      </c>
      <c r="E147" s="220" t="s">
        <v>579</v>
      </c>
      <c r="F147" s="221" t="s">
        <v>580</v>
      </c>
      <c r="G147" s="222" t="s">
        <v>199</v>
      </c>
      <c r="H147" s="223">
        <v>6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241</v>
      </c>
    </row>
    <row r="148" s="2" customFormat="1" ht="16.5" customHeight="1">
      <c r="A148" s="35"/>
      <c r="B148" s="36"/>
      <c r="C148" s="219" t="s">
        <v>244</v>
      </c>
      <c r="D148" s="219" t="s">
        <v>154</v>
      </c>
      <c r="E148" s="220" t="s">
        <v>581</v>
      </c>
      <c r="F148" s="221" t="s">
        <v>582</v>
      </c>
      <c r="G148" s="222" t="s">
        <v>157</v>
      </c>
      <c r="H148" s="223">
        <v>8</v>
      </c>
      <c r="I148" s="224"/>
      <c r="J148" s="224"/>
      <c r="K148" s="225">
        <f>ROUND(P148*H148,2)</f>
        <v>0</v>
      </c>
      <c r="L148" s="226"/>
      <c r="M148" s="41"/>
      <c r="N148" s="227" t="s">
        <v>1</v>
      </c>
      <c r="O148" s="228" t="s">
        <v>45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8"/>
      <c r="T148" s="230">
        <f>S148*H148</f>
        <v>0</v>
      </c>
      <c r="U148" s="230">
        <v>0</v>
      </c>
      <c r="V148" s="230">
        <f>U148*H148</f>
        <v>0</v>
      </c>
      <c r="W148" s="230">
        <v>0</v>
      </c>
      <c r="X148" s="231">
        <f>W148*H148</f>
        <v>0</v>
      </c>
      <c r="Y148" s="35"/>
      <c r="Z148" s="35"/>
      <c r="AA148" s="35"/>
      <c r="AB148" s="35"/>
      <c r="AC148" s="35"/>
      <c r="AD148" s="35"/>
      <c r="AE148" s="35"/>
      <c r="AR148" s="232" t="s">
        <v>196</v>
      </c>
      <c r="AT148" s="232" t="s">
        <v>154</v>
      </c>
      <c r="AU148" s="232" t="s">
        <v>92</v>
      </c>
      <c r="AY148" s="14" t="s">
        <v>150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4" t="s">
        <v>90</v>
      </c>
      <c r="BK148" s="233">
        <f>ROUND(P148*H148,2)</f>
        <v>0</v>
      </c>
      <c r="BL148" s="14" t="s">
        <v>196</v>
      </c>
      <c r="BM148" s="232" t="s">
        <v>247</v>
      </c>
    </row>
    <row r="149" s="2" customFormat="1" ht="16.5" customHeight="1">
      <c r="A149" s="35"/>
      <c r="B149" s="36"/>
      <c r="C149" s="219" t="s">
        <v>218</v>
      </c>
      <c r="D149" s="219" t="s">
        <v>154</v>
      </c>
      <c r="E149" s="220" t="s">
        <v>583</v>
      </c>
      <c r="F149" s="221" t="s">
        <v>584</v>
      </c>
      <c r="G149" s="222" t="s">
        <v>199</v>
      </c>
      <c r="H149" s="223">
        <v>2</v>
      </c>
      <c r="I149" s="224"/>
      <c r="J149" s="224"/>
      <c r="K149" s="225">
        <f>ROUND(P149*H149,2)</f>
        <v>0</v>
      </c>
      <c r="L149" s="226"/>
      <c r="M149" s="41"/>
      <c r="N149" s="227" t="s">
        <v>1</v>
      </c>
      <c r="O149" s="228" t="s">
        <v>45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8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5"/>
      <c r="Z149" s="35"/>
      <c r="AA149" s="35"/>
      <c r="AB149" s="35"/>
      <c r="AC149" s="35"/>
      <c r="AD149" s="35"/>
      <c r="AE149" s="35"/>
      <c r="AR149" s="232" t="s">
        <v>196</v>
      </c>
      <c r="AT149" s="232" t="s">
        <v>154</v>
      </c>
      <c r="AU149" s="232" t="s">
        <v>92</v>
      </c>
      <c r="AY149" s="14" t="s">
        <v>150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4" t="s">
        <v>90</v>
      </c>
      <c r="BK149" s="233">
        <f>ROUND(P149*H149,2)</f>
        <v>0</v>
      </c>
      <c r="BL149" s="14" t="s">
        <v>196</v>
      </c>
      <c r="BM149" s="232" t="s">
        <v>250</v>
      </c>
    </row>
    <row r="150" s="2" customFormat="1" ht="16.5" customHeight="1">
      <c r="A150" s="35"/>
      <c r="B150" s="36"/>
      <c r="C150" s="219" t="s">
        <v>251</v>
      </c>
      <c r="D150" s="219" t="s">
        <v>154</v>
      </c>
      <c r="E150" s="220" t="s">
        <v>585</v>
      </c>
      <c r="F150" s="221" t="s">
        <v>586</v>
      </c>
      <c r="G150" s="222" t="s">
        <v>157</v>
      </c>
      <c r="H150" s="223">
        <v>370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196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196</v>
      </c>
      <c r="BM150" s="232" t="s">
        <v>254</v>
      </c>
    </row>
    <row r="151" s="2" customFormat="1" ht="16.5" customHeight="1">
      <c r="A151" s="35"/>
      <c r="B151" s="36"/>
      <c r="C151" s="219" t="s">
        <v>221</v>
      </c>
      <c r="D151" s="219" t="s">
        <v>154</v>
      </c>
      <c r="E151" s="220" t="s">
        <v>587</v>
      </c>
      <c r="F151" s="221" t="s">
        <v>588</v>
      </c>
      <c r="G151" s="222" t="s">
        <v>199</v>
      </c>
      <c r="H151" s="223">
        <v>16</v>
      </c>
      <c r="I151" s="224"/>
      <c r="J151" s="224"/>
      <c r="K151" s="225">
        <f>ROUND(P151*H151,2)</f>
        <v>0</v>
      </c>
      <c r="L151" s="226"/>
      <c r="M151" s="41"/>
      <c r="N151" s="227" t="s">
        <v>1</v>
      </c>
      <c r="O151" s="228" t="s">
        <v>45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8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5"/>
      <c r="Z151" s="35"/>
      <c r="AA151" s="35"/>
      <c r="AB151" s="35"/>
      <c r="AC151" s="35"/>
      <c r="AD151" s="35"/>
      <c r="AE151" s="35"/>
      <c r="AR151" s="232" t="s">
        <v>196</v>
      </c>
      <c r="AT151" s="232" t="s">
        <v>154</v>
      </c>
      <c r="AU151" s="232" t="s">
        <v>92</v>
      </c>
      <c r="AY151" s="14" t="s">
        <v>150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4" t="s">
        <v>90</v>
      </c>
      <c r="BK151" s="233">
        <f>ROUND(P151*H151,2)</f>
        <v>0</v>
      </c>
      <c r="BL151" s="14" t="s">
        <v>196</v>
      </c>
      <c r="BM151" s="232" t="s">
        <v>257</v>
      </c>
    </row>
    <row r="152" s="2" customFormat="1" ht="16.5" customHeight="1">
      <c r="A152" s="35"/>
      <c r="B152" s="36"/>
      <c r="C152" s="219" t="s">
        <v>8</v>
      </c>
      <c r="D152" s="219" t="s">
        <v>154</v>
      </c>
      <c r="E152" s="220" t="s">
        <v>589</v>
      </c>
      <c r="F152" s="221" t="s">
        <v>590</v>
      </c>
      <c r="G152" s="222" t="s">
        <v>157</v>
      </c>
      <c r="H152" s="223">
        <v>380</v>
      </c>
      <c r="I152" s="224"/>
      <c r="J152" s="224"/>
      <c r="K152" s="225">
        <f>ROUND(P152*H152,2)</f>
        <v>0</v>
      </c>
      <c r="L152" s="226"/>
      <c r="M152" s="41"/>
      <c r="N152" s="227" t="s">
        <v>1</v>
      </c>
      <c r="O152" s="228" t="s">
        <v>45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8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5"/>
      <c r="Z152" s="35"/>
      <c r="AA152" s="35"/>
      <c r="AB152" s="35"/>
      <c r="AC152" s="35"/>
      <c r="AD152" s="35"/>
      <c r="AE152" s="35"/>
      <c r="AR152" s="232" t="s">
        <v>196</v>
      </c>
      <c r="AT152" s="232" t="s">
        <v>154</v>
      </c>
      <c r="AU152" s="232" t="s">
        <v>92</v>
      </c>
      <c r="AY152" s="14" t="s">
        <v>150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4" t="s">
        <v>90</v>
      </c>
      <c r="BK152" s="233">
        <f>ROUND(P152*H152,2)</f>
        <v>0</v>
      </c>
      <c r="BL152" s="14" t="s">
        <v>196</v>
      </c>
      <c r="BM152" s="232" t="s">
        <v>260</v>
      </c>
    </row>
    <row r="153" s="2" customFormat="1" ht="16.5" customHeight="1">
      <c r="A153" s="35"/>
      <c r="B153" s="36"/>
      <c r="C153" s="219" t="s">
        <v>225</v>
      </c>
      <c r="D153" s="219" t="s">
        <v>154</v>
      </c>
      <c r="E153" s="220" t="s">
        <v>591</v>
      </c>
      <c r="F153" s="221" t="s">
        <v>592</v>
      </c>
      <c r="G153" s="222" t="s">
        <v>199</v>
      </c>
      <c r="H153" s="223">
        <v>20</v>
      </c>
      <c r="I153" s="224"/>
      <c r="J153" s="224"/>
      <c r="K153" s="225">
        <f>ROUND(P153*H153,2)</f>
        <v>0</v>
      </c>
      <c r="L153" s="226"/>
      <c r="M153" s="41"/>
      <c r="N153" s="227" t="s">
        <v>1</v>
      </c>
      <c r="O153" s="228" t="s">
        <v>45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8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5"/>
      <c r="Z153" s="35"/>
      <c r="AA153" s="35"/>
      <c r="AB153" s="35"/>
      <c r="AC153" s="35"/>
      <c r="AD153" s="35"/>
      <c r="AE153" s="35"/>
      <c r="AR153" s="232" t="s">
        <v>196</v>
      </c>
      <c r="AT153" s="232" t="s">
        <v>154</v>
      </c>
      <c r="AU153" s="232" t="s">
        <v>92</v>
      </c>
      <c r="AY153" s="14" t="s">
        <v>150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4" t="s">
        <v>90</v>
      </c>
      <c r="BK153" s="233">
        <f>ROUND(P153*H153,2)</f>
        <v>0</v>
      </c>
      <c r="BL153" s="14" t="s">
        <v>196</v>
      </c>
      <c r="BM153" s="232" t="s">
        <v>262</v>
      </c>
    </row>
    <row r="154" s="2" customFormat="1" ht="24.15" customHeight="1">
      <c r="A154" s="35"/>
      <c r="B154" s="36"/>
      <c r="C154" s="219" t="s">
        <v>263</v>
      </c>
      <c r="D154" s="219" t="s">
        <v>154</v>
      </c>
      <c r="E154" s="220" t="s">
        <v>593</v>
      </c>
      <c r="F154" s="221" t="s">
        <v>594</v>
      </c>
      <c r="G154" s="222" t="s">
        <v>157</v>
      </c>
      <c r="H154" s="223">
        <v>120</v>
      </c>
      <c r="I154" s="224"/>
      <c r="J154" s="224"/>
      <c r="K154" s="225">
        <f>ROUND(P154*H154,2)</f>
        <v>0</v>
      </c>
      <c r="L154" s="226"/>
      <c r="M154" s="41"/>
      <c r="N154" s="227" t="s">
        <v>1</v>
      </c>
      <c r="O154" s="228" t="s">
        <v>45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8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5"/>
      <c r="Z154" s="35"/>
      <c r="AA154" s="35"/>
      <c r="AB154" s="35"/>
      <c r="AC154" s="35"/>
      <c r="AD154" s="35"/>
      <c r="AE154" s="35"/>
      <c r="AR154" s="232" t="s">
        <v>196</v>
      </c>
      <c r="AT154" s="232" t="s">
        <v>154</v>
      </c>
      <c r="AU154" s="232" t="s">
        <v>92</v>
      </c>
      <c r="AY154" s="14" t="s">
        <v>150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4" t="s">
        <v>90</v>
      </c>
      <c r="BK154" s="233">
        <f>ROUND(P154*H154,2)</f>
        <v>0</v>
      </c>
      <c r="BL154" s="14" t="s">
        <v>196</v>
      </c>
      <c r="BM154" s="232" t="s">
        <v>266</v>
      </c>
    </row>
    <row r="155" s="2" customFormat="1" ht="16.5" customHeight="1">
      <c r="A155" s="35"/>
      <c r="B155" s="36"/>
      <c r="C155" s="219" t="s">
        <v>228</v>
      </c>
      <c r="D155" s="219" t="s">
        <v>154</v>
      </c>
      <c r="E155" s="220" t="s">
        <v>595</v>
      </c>
      <c r="F155" s="221" t="s">
        <v>596</v>
      </c>
      <c r="G155" s="222" t="s">
        <v>199</v>
      </c>
      <c r="H155" s="223">
        <v>720</v>
      </c>
      <c r="I155" s="224"/>
      <c r="J155" s="224"/>
      <c r="K155" s="225">
        <f>ROUND(P155*H155,2)</f>
        <v>0</v>
      </c>
      <c r="L155" s="226"/>
      <c r="M155" s="41"/>
      <c r="N155" s="227" t="s">
        <v>1</v>
      </c>
      <c r="O155" s="228" t="s">
        <v>45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8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5"/>
      <c r="Z155" s="35"/>
      <c r="AA155" s="35"/>
      <c r="AB155" s="35"/>
      <c r="AC155" s="35"/>
      <c r="AD155" s="35"/>
      <c r="AE155" s="35"/>
      <c r="AR155" s="232" t="s">
        <v>196</v>
      </c>
      <c r="AT155" s="232" t="s">
        <v>154</v>
      </c>
      <c r="AU155" s="232" t="s">
        <v>92</v>
      </c>
      <c r="AY155" s="14" t="s">
        <v>150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4" t="s">
        <v>90</v>
      </c>
      <c r="BK155" s="233">
        <f>ROUND(P155*H155,2)</f>
        <v>0</v>
      </c>
      <c r="BL155" s="14" t="s">
        <v>196</v>
      </c>
      <c r="BM155" s="232" t="s">
        <v>268</v>
      </c>
    </row>
    <row r="156" s="2" customFormat="1" ht="16.5" customHeight="1">
      <c r="A156" s="35"/>
      <c r="B156" s="36"/>
      <c r="C156" s="219" t="s">
        <v>269</v>
      </c>
      <c r="D156" s="219" t="s">
        <v>154</v>
      </c>
      <c r="E156" s="220" t="s">
        <v>597</v>
      </c>
      <c r="F156" s="221" t="s">
        <v>598</v>
      </c>
      <c r="G156" s="222" t="s">
        <v>157</v>
      </c>
      <c r="H156" s="223">
        <v>520</v>
      </c>
      <c r="I156" s="224"/>
      <c r="J156" s="224"/>
      <c r="K156" s="225">
        <f>ROUND(P156*H156,2)</f>
        <v>0</v>
      </c>
      <c r="L156" s="226"/>
      <c r="M156" s="41"/>
      <c r="N156" s="227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196</v>
      </c>
      <c r="AT156" s="232" t="s">
        <v>154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196</v>
      </c>
      <c r="BM156" s="232" t="s">
        <v>272</v>
      </c>
    </row>
    <row r="157" s="2" customFormat="1" ht="16.5" customHeight="1">
      <c r="A157" s="35"/>
      <c r="B157" s="36"/>
      <c r="C157" s="219" t="s">
        <v>232</v>
      </c>
      <c r="D157" s="219" t="s">
        <v>154</v>
      </c>
      <c r="E157" s="220" t="s">
        <v>599</v>
      </c>
      <c r="F157" s="221" t="s">
        <v>600</v>
      </c>
      <c r="G157" s="222" t="s">
        <v>199</v>
      </c>
      <c r="H157" s="223">
        <v>1040</v>
      </c>
      <c r="I157" s="224"/>
      <c r="J157" s="224"/>
      <c r="K157" s="225">
        <f>ROUND(P157*H157,2)</f>
        <v>0</v>
      </c>
      <c r="L157" s="226"/>
      <c r="M157" s="41"/>
      <c r="N157" s="227" t="s">
        <v>1</v>
      </c>
      <c r="O157" s="228" t="s">
        <v>45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8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5"/>
      <c r="Z157" s="35"/>
      <c r="AA157" s="35"/>
      <c r="AB157" s="35"/>
      <c r="AC157" s="35"/>
      <c r="AD157" s="35"/>
      <c r="AE157" s="35"/>
      <c r="AR157" s="232" t="s">
        <v>196</v>
      </c>
      <c r="AT157" s="232" t="s">
        <v>154</v>
      </c>
      <c r="AU157" s="232" t="s">
        <v>92</v>
      </c>
      <c r="AY157" s="14" t="s">
        <v>150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4" t="s">
        <v>90</v>
      </c>
      <c r="BK157" s="233">
        <f>ROUND(P157*H157,2)</f>
        <v>0</v>
      </c>
      <c r="BL157" s="14" t="s">
        <v>196</v>
      </c>
      <c r="BM157" s="232" t="s">
        <v>275</v>
      </c>
    </row>
    <row r="158" s="2" customFormat="1" ht="16.5" customHeight="1">
      <c r="A158" s="35"/>
      <c r="B158" s="36"/>
      <c r="C158" s="219" t="s">
        <v>276</v>
      </c>
      <c r="D158" s="219" t="s">
        <v>154</v>
      </c>
      <c r="E158" s="220" t="s">
        <v>601</v>
      </c>
      <c r="F158" s="221" t="s">
        <v>602</v>
      </c>
      <c r="G158" s="222" t="s">
        <v>199</v>
      </c>
      <c r="H158" s="223">
        <v>186</v>
      </c>
      <c r="I158" s="224"/>
      <c r="J158" s="224"/>
      <c r="K158" s="225">
        <f>ROUND(P158*H158,2)</f>
        <v>0</v>
      </c>
      <c r="L158" s="226"/>
      <c r="M158" s="41"/>
      <c r="N158" s="227" t="s">
        <v>1</v>
      </c>
      <c r="O158" s="228" t="s">
        <v>45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8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5"/>
      <c r="Z158" s="35"/>
      <c r="AA158" s="35"/>
      <c r="AB158" s="35"/>
      <c r="AC158" s="35"/>
      <c r="AD158" s="35"/>
      <c r="AE158" s="35"/>
      <c r="AR158" s="232" t="s">
        <v>196</v>
      </c>
      <c r="AT158" s="232" t="s">
        <v>154</v>
      </c>
      <c r="AU158" s="232" t="s">
        <v>92</v>
      </c>
      <c r="AY158" s="14" t="s">
        <v>150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4" t="s">
        <v>90</v>
      </c>
      <c r="BK158" s="233">
        <f>ROUND(P158*H158,2)</f>
        <v>0</v>
      </c>
      <c r="BL158" s="14" t="s">
        <v>196</v>
      </c>
      <c r="BM158" s="232" t="s">
        <v>278</v>
      </c>
    </row>
    <row r="159" s="12" customFormat="1" ht="22.8" customHeight="1">
      <c r="A159" s="12"/>
      <c r="B159" s="202"/>
      <c r="C159" s="203"/>
      <c r="D159" s="204" t="s">
        <v>81</v>
      </c>
      <c r="E159" s="217" t="s">
        <v>603</v>
      </c>
      <c r="F159" s="217" t="s">
        <v>604</v>
      </c>
      <c r="G159" s="203"/>
      <c r="H159" s="203"/>
      <c r="I159" s="206"/>
      <c r="J159" s="206"/>
      <c r="K159" s="218">
        <f>BK159</f>
        <v>0</v>
      </c>
      <c r="L159" s="203"/>
      <c r="M159" s="208"/>
      <c r="N159" s="209"/>
      <c r="O159" s="210"/>
      <c r="P159" s="210"/>
      <c r="Q159" s="211">
        <f>SUM(Q160:Q161)</f>
        <v>0</v>
      </c>
      <c r="R159" s="211">
        <f>SUM(R160:R161)</f>
        <v>0</v>
      </c>
      <c r="S159" s="210"/>
      <c r="T159" s="212">
        <f>SUM(T160:T161)</f>
        <v>0</v>
      </c>
      <c r="U159" s="210"/>
      <c r="V159" s="212">
        <f>SUM(V160:V161)</f>
        <v>0</v>
      </c>
      <c r="W159" s="210"/>
      <c r="X159" s="213">
        <f>SUM(X160:X161)</f>
        <v>0</v>
      </c>
      <c r="Y159" s="12"/>
      <c r="Z159" s="12"/>
      <c r="AA159" s="12"/>
      <c r="AB159" s="12"/>
      <c r="AC159" s="12"/>
      <c r="AD159" s="12"/>
      <c r="AE159" s="12"/>
      <c r="AR159" s="214" t="s">
        <v>90</v>
      </c>
      <c r="AT159" s="215" t="s">
        <v>81</v>
      </c>
      <c r="AU159" s="215" t="s">
        <v>90</v>
      </c>
      <c r="AY159" s="214" t="s">
        <v>150</v>
      </c>
      <c r="BK159" s="216">
        <f>SUM(BK160:BK161)</f>
        <v>0</v>
      </c>
    </row>
    <row r="160" s="2" customFormat="1" ht="16.5" customHeight="1">
      <c r="A160" s="35"/>
      <c r="B160" s="36"/>
      <c r="C160" s="219" t="s">
        <v>234</v>
      </c>
      <c r="D160" s="219" t="s">
        <v>154</v>
      </c>
      <c r="E160" s="220" t="s">
        <v>605</v>
      </c>
      <c r="F160" s="221" t="s">
        <v>606</v>
      </c>
      <c r="G160" s="222" t="s">
        <v>195</v>
      </c>
      <c r="H160" s="223">
        <v>1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196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196</v>
      </c>
      <c r="BM160" s="232" t="s">
        <v>280</v>
      </c>
    </row>
    <row r="161" s="2" customFormat="1" ht="16.5" customHeight="1">
      <c r="A161" s="35"/>
      <c r="B161" s="36"/>
      <c r="C161" s="219" t="s">
        <v>281</v>
      </c>
      <c r="D161" s="219" t="s">
        <v>154</v>
      </c>
      <c r="E161" s="220" t="s">
        <v>607</v>
      </c>
      <c r="F161" s="221" t="s">
        <v>608</v>
      </c>
      <c r="G161" s="222" t="s">
        <v>195</v>
      </c>
      <c r="H161" s="223">
        <v>1</v>
      </c>
      <c r="I161" s="224"/>
      <c r="J161" s="224"/>
      <c r="K161" s="225">
        <f>ROUND(P161*H161,2)</f>
        <v>0</v>
      </c>
      <c r="L161" s="226"/>
      <c r="M161" s="41"/>
      <c r="N161" s="227" t="s">
        <v>1</v>
      </c>
      <c r="O161" s="228" t="s">
        <v>45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8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5"/>
      <c r="Z161" s="35"/>
      <c r="AA161" s="35"/>
      <c r="AB161" s="35"/>
      <c r="AC161" s="35"/>
      <c r="AD161" s="35"/>
      <c r="AE161" s="35"/>
      <c r="AR161" s="232" t="s">
        <v>196</v>
      </c>
      <c r="AT161" s="232" t="s">
        <v>154</v>
      </c>
      <c r="AU161" s="232" t="s">
        <v>92</v>
      </c>
      <c r="AY161" s="14" t="s">
        <v>150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4" t="s">
        <v>90</v>
      </c>
      <c r="BK161" s="233">
        <f>ROUND(P161*H161,2)</f>
        <v>0</v>
      </c>
      <c r="BL161" s="14" t="s">
        <v>196</v>
      </c>
      <c r="BM161" s="232" t="s">
        <v>283</v>
      </c>
    </row>
    <row r="162" s="12" customFormat="1" ht="22.8" customHeight="1">
      <c r="A162" s="12"/>
      <c r="B162" s="202"/>
      <c r="C162" s="203"/>
      <c r="D162" s="204" t="s">
        <v>81</v>
      </c>
      <c r="E162" s="217" t="s">
        <v>609</v>
      </c>
      <c r="F162" s="217" t="s">
        <v>610</v>
      </c>
      <c r="G162" s="203"/>
      <c r="H162" s="203"/>
      <c r="I162" s="206"/>
      <c r="J162" s="206"/>
      <c r="K162" s="218">
        <f>BK162</f>
        <v>0</v>
      </c>
      <c r="L162" s="203"/>
      <c r="M162" s="208"/>
      <c r="N162" s="209"/>
      <c r="O162" s="210"/>
      <c r="P162" s="210"/>
      <c r="Q162" s="211">
        <f>SUM(Q163:Q165)</f>
        <v>0</v>
      </c>
      <c r="R162" s="211">
        <f>SUM(R163:R165)</f>
        <v>0</v>
      </c>
      <c r="S162" s="210"/>
      <c r="T162" s="212">
        <f>SUM(T163:T165)</f>
        <v>0</v>
      </c>
      <c r="U162" s="210"/>
      <c r="V162" s="212">
        <f>SUM(V163:V165)</f>
        <v>0</v>
      </c>
      <c r="W162" s="210"/>
      <c r="X162" s="213">
        <f>SUM(X163:X165)</f>
        <v>0</v>
      </c>
      <c r="Y162" s="12"/>
      <c r="Z162" s="12"/>
      <c r="AA162" s="12"/>
      <c r="AB162" s="12"/>
      <c r="AC162" s="12"/>
      <c r="AD162" s="12"/>
      <c r="AE162" s="12"/>
      <c r="AR162" s="214" t="s">
        <v>90</v>
      </c>
      <c r="AT162" s="215" t="s">
        <v>81</v>
      </c>
      <c r="AU162" s="215" t="s">
        <v>90</v>
      </c>
      <c r="AY162" s="214" t="s">
        <v>150</v>
      </c>
      <c r="BK162" s="216">
        <f>SUM(BK163:BK165)</f>
        <v>0</v>
      </c>
    </row>
    <row r="163" s="2" customFormat="1" ht="16.5" customHeight="1">
      <c r="A163" s="35"/>
      <c r="B163" s="36"/>
      <c r="C163" s="219" t="s">
        <v>238</v>
      </c>
      <c r="D163" s="219" t="s">
        <v>154</v>
      </c>
      <c r="E163" s="220" t="s">
        <v>360</v>
      </c>
      <c r="F163" s="221" t="s">
        <v>611</v>
      </c>
      <c r="G163" s="222" t="s">
        <v>199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27" t="s">
        <v>1</v>
      </c>
      <c r="O163" s="228" t="s">
        <v>45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8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285</v>
      </c>
    </row>
    <row r="164" s="2" customFormat="1" ht="16.5" customHeight="1">
      <c r="A164" s="35"/>
      <c r="B164" s="36"/>
      <c r="C164" s="219" t="s">
        <v>286</v>
      </c>
      <c r="D164" s="219" t="s">
        <v>154</v>
      </c>
      <c r="E164" s="220" t="s">
        <v>363</v>
      </c>
      <c r="F164" s="221" t="s">
        <v>612</v>
      </c>
      <c r="G164" s="222" t="s">
        <v>199</v>
      </c>
      <c r="H164" s="223">
        <v>1</v>
      </c>
      <c r="I164" s="224"/>
      <c r="J164" s="224"/>
      <c r="K164" s="225">
        <f>ROUND(P164*H164,2)</f>
        <v>0</v>
      </c>
      <c r="L164" s="226"/>
      <c r="M164" s="41"/>
      <c r="N164" s="227" t="s">
        <v>1</v>
      </c>
      <c r="O164" s="228" t="s">
        <v>45</v>
      </c>
      <c r="P164" s="229">
        <f>I164+J164</f>
        <v>0</v>
      </c>
      <c r="Q164" s="229">
        <f>ROUND(I164*H164,2)</f>
        <v>0</v>
      </c>
      <c r="R164" s="229">
        <f>ROUND(J164*H164,2)</f>
        <v>0</v>
      </c>
      <c r="S164" s="88"/>
      <c r="T164" s="230">
        <f>S164*H164</f>
        <v>0</v>
      </c>
      <c r="U164" s="230">
        <v>0</v>
      </c>
      <c r="V164" s="230">
        <f>U164*H164</f>
        <v>0</v>
      </c>
      <c r="W164" s="230">
        <v>0</v>
      </c>
      <c r="X164" s="231">
        <f>W164*H164</f>
        <v>0</v>
      </c>
      <c r="Y164" s="35"/>
      <c r="Z164" s="35"/>
      <c r="AA164" s="35"/>
      <c r="AB164" s="35"/>
      <c r="AC164" s="35"/>
      <c r="AD164" s="35"/>
      <c r="AE164" s="35"/>
      <c r="AR164" s="232" t="s">
        <v>196</v>
      </c>
      <c r="AT164" s="232" t="s">
        <v>154</v>
      </c>
      <c r="AU164" s="232" t="s">
        <v>92</v>
      </c>
      <c r="AY164" s="14" t="s">
        <v>150</v>
      </c>
      <c r="BE164" s="233">
        <f>IF(O164="základní",K164,0)</f>
        <v>0</v>
      </c>
      <c r="BF164" s="233">
        <f>IF(O164="snížená",K164,0)</f>
        <v>0</v>
      </c>
      <c r="BG164" s="233">
        <f>IF(O164="zákl. přenesená",K164,0)</f>
        <v>0</v>
      </c>
      <c r="BH164" s="233">
        <f>IF(O164="sníž. přenesená",K164,0)</f>
        <v>0</v>
      </c>
      <c r="BI164" s="233">
        <f>IF(O164="nulová",K164,0)</f>
        <v>0</v>
      </c>
      <c r="BJ164" s="14" t="s">
        <v>90</v>
      </c>
      <c r="BK164" s="233">
        <f>ROUND(P164*H164,2)</f>
        <v>0</v>
      </c>
      <c r="BL164" s="14" t="s">
        <v>196</v>
      </c>
      <c r="BM164" s="232" t="s">
        <v>288</v>
      </c>
    </row>
    <row r="165" s="2" customFormat="1" ht="16.5" customHeight="1">
      <c r="A165" s="35"/>
      <c r="B165" s="36"/>
      <c r="C165" s="219" t="s">
        <v>241</v>
      </c>
      <c r="D165" s="219" t="s">
        <v>154</v>
      </c>
      <c r="E165" s="220" t="s">
        <v>513</v>
      </c>
      <c r="F165" s="221" t="s">
        <v>613</v>
      </c>
      <c r="G165" s="222" t="s">
        <v>195</v>
      </c>
      <c r="H165" s="223">
        <v>1</v>
      </c>
      <c r="I165" s="224"/>
      <c r="J165" s="224"/>
      <c r="K165" s="225">
        <f>ROUND(P165*H165,2)</f>
        <v>0</v>
      </c>
      <c r="L165" s="226"/>
      <c r="M165" s="41"/>
      <c r="N165" s="227" t="s">
        <v>1</v>
      </c>
      <c r="O165" s="228" t="s">
        <v>45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8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5"/>
      <c r="Z165" s="35"/>
      <c r="AA165" s="35"/>
      <c r="AB165" s="35"/>
      <c r="AC165" s="35"/>
      <c r="AD165" s="35"/>
      <c r="AE165" s="35"/>
      <c r="AR165" s="232" t="s">
        <v>196</v>
      </c>
      <c r="AT165" s="232" t="s">
        <v>154</v>
      </c>
      <c r="AU165" s="232" t="s">
        <v>92</v>
      </c>
      <c r="AY165" s="14" t="s">
        <v>150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4" t="s">
        <v>90</v>
      </c>
      <c r="BK165" s="233">
        <f>ROUND(P165*H165,2)</f>
        <v>0</v>
      </c>
      <c r="BL165" s="14" t="s">
        <v>196</v>
      </c>
      <c r="BM165" s="232" t="s">
        <v>290</v>
      </c>
    </row>
    <row r="166" s="12" customFormat="1" ht="22.8" customHeight="1">
      <c r="A166" s="12"/>
      <c r="B166" s="202"/>
      <c r="C166" s="203"/>
      <c r="D166" s="204" t="s">
        <v>81</v>
      </c>
      <c r="E166" s="217" t="s">
        <v>81</v>
      </c>
      <c r="F166" s="217" t="s">
        <v>614</v>
      </c>
      <c r="G166" s="203"/>
      <c r="H166" s="203"/>
      <c r="I166" s="206"/>
      <c r="J166" s="206"/>
      <c r="K166" s="218">
        <f>BK166</f>
        <v>0</v>
      </c>
      <c r="L166" s="203"/>
      <c r="M166" s="208"/>
      <c r="N166" s="209"/>
      <c r="O166" s="210"/>
      <c r="P166" s="210"/>
      <c r="Q166" s="211">
        <f>SUM(Q167:Q169)</f>
        <v>0</v>
      </c>
      <c r="R166" s="211">
        <f>SUM(R167:R169)</f>
        <v>0</v>
      </c>
      <c r="S166" s="210"/>
      <c r="T166" s="212">
        <f>SUM(T167:T169)</f>
        <v>0</v>
      </c>
      <c r="U166" s="210"/>
      <c r="V166" s="212">
        <f>SUM(V167:V169)</f>
        <v>0</v>
      </c>
      <c r="W166" s="210"/>
      <c r="X166" s="213">
        <f>SUM(X167:X169)</f>
        <v>0</v>
      </c>
      <c r="Y166" s="12"/>
      <c r="Z166" s="12"/>
      <c r="AA166" s="12"/>
      <c r="AB166" s="12"/>
      <c r="AC166" s="12"/>
      <c r="AD166" s="12"/>
      <c r="AE166" s="12"/>
      <c r="AR166" s="214" t="s">
        <v>90</v>
      </c>
      <c r="AT166" s="215" t="s">
        <v>81</v>
      </c>
      <c r="AU166" s="215" t="s">
        <v>90</v>
      </c>
      <c r="AY166" s="214" t="s">
        <v>150</v>
      </c>
      <c r="BK166" s="216">
        <f>SUM(BK167:BK169)</f>
        <v>0</v>
      </c>
    </row>
    <row r="167" s="2" customFormat="1" ht="16.5" customHeight="1">
      <c r="A167" s="35"/>
      <c r="B167" s="36"/>
      <c r="C167" s="219" t="s">
        <v>291</v>
      </c>
      <c r="D167" s="219" t="s">
        <v>154</v>
      </c>
      <c r="E167" s="220" t="s">
        <v>431</v>
      </c>
      <c r="F167" s="221" t="s">
        <v>615</v>
      </c>
      <c r="G167" s="222" t="s">
        <v>199</v>
      </c>
      <c r="H167" s="223">
        <v>1</v>
      </c>
      <c r="I167" s="224"/>
      <c r="J167" s="224"/>
      <c r="K167" s="225">
        <f>ROUND(P167*H167,2)</f>
        <v>0</v>
      </c>
      <c r="L167" s="226"/>
      <c r="M167" s="41"/>
      <c r="N167" s="227" t="s">
        <v>1</v>
      </c>
      <c r="O167" s="228" t="s">
        <v>45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8"/>
      <c r="T167" s="230">
        <f>S167*H167</f>
        <v>0</v>
      </c>
      <c r="U167" s="230">
        <v>0</v>
      </c>
      <c r="V167" s="230">
        <f>U167*H167</f>
        <v>0</v>
      </c>
      <c r="W167" s="230">
        <v>0</v>
      </c>
      <c r="X167" s="231">
        <f>W167*H167</f>
        <v>0</v>
      </c>
      <c r="Y167" s="35"/>
      <c r="Z167" s="35"/>
      <c r="AA167" s="35"/>
      <c r="AB167" s="35"/>
      <c r="AC167" s="35"/>
      <c r="AD167" s="35"/>
      <c r="AE167" s="35"/>
      <c r="AR167" s="232" t="s">
        <v>196</v>
      </c>
      <c r="AT167" s="232" t="s">
        <v>154</v>
      </c>
      <c r="AU167" s="232" t="s">
        <v>92</v>
      </c>
      <c r="AY167" s="14" t="s">
        <v>150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4" t="s">
        <v>90</v>
      </c>
      <c r="BK167" s="233">
        <f>ROUND(P167*H167,2)</f>
        <v>0</v>
      </c>
      <c r="BL167" s="14" t="s">
        <v>196</v>
      </c>
      <c r="BM167" s="232" t="s">
        <v>293</v>
      </c>
    </row>
    <row r="168" s="2" customFormat="1" ht="16.5" customHeight="1">
      <c r="A168" s="35"/>
      <c r="B168" s="36"/>
      <c r="C168" s="219" t="s">
        <v>247</v>
      </c>
      <c r="D168" s="219" t="s">
        <v>154</v>
      </c>
      <c r="E168" s="220" t="s">
        <v>435</v>
      </c>
      <c r="F168" s="221" t="s">
        <v>616</v>
      </c>
      <c r="G168" s="222" t="s">
        <v>199</v>
      </c>
      <c r="H168" s="223">
        <v>3</v>
      </c>
      <c r="I168" s="224"/>
      <c r="J168" s="224"/>
      <c r="K168" s="225">
        <f>ROUND(P168*H168,2)</f>
        <v>0</v>
      </c>
      <c r="L168" s="226"/>
      <c r="M168" s="41"/>
      <c r="N168" s="227" t="s">
        <v>1</v>
      </c>
      <c r="O168" s="228" t="s">
        <v>45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8"/>
      <c r="T168" s="230">
        <f>S168*H168</f>
        <v>0</v>
      </c>
      <c r="U168" s="230">
        <v>0</v>
      </c>
      <c r="V168" s="230">
        <f>U168*H168</f>
        <v>0</v>
      </c>
      <c r="W168" s="230">
        <v>0</v>
      </c>
      <c r="X168" s="231">
        <f>W168*H168</f>
        <v>0</v>
      </c>
      <c r="Y168" s="35"/>
      <c r="Z168" s="35"/>
      <c r="AA168" s="35"/>
      <c r="AB168" s="35"/>
      <c r="AC168" s="35"/>
      <c r="AD168" s="35"/>
      <c r="AE168" s="35"/>
      <c r="AR168" s="232" t="s">
        <v>196</v>
      </c>
      <c r="AT168" s="232" t="s">
        <v>154</v>
      </c>
      <c r="AU168" s="232" t="s">
        <v>92</v>
      </c>
      <c r="AY168" s="14" t="s">
        <v>150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4" t="s">
        <v>90</v>
      </c>
      <c r="BK168" s="233">
        <f>ROUND(P168*H168,2)</f>
        <v>0</v>
      </c>
      <c r="BL168" s="14" t="s">
        <v>196</v>
      </c>
      <c r="BM168" s="232" t="s">
        <v>295</v>
      </c>
    </row>
    <row r="169" s="2" customFormat="1" ht="16.5" customHeight="1">
      <c r="A169" s="35"/>
      <c r="B169" s="36"/>
      <c r="C169" s="219" t="s">
        <v>296</v>
      </c>
      <c r="D169" s="219" t="s">
        <v>154</v>
      </c>
      <c r="E169" s="220" t="s">
        <v>439</v>
      </c>
      <c r="F169" s="221" t="s">
        <v>613</v>
      </c>
      <c r="G169" s="222" t="s">
        <v>195</v>
      </c>
      <c r="H169" s="223">
        <v>1</v>
      </c>
      <c r="I169" s="224"/>
      <c r="J169" s="224"/>
      <c r="K169" s="225">
        <f>ROUND(P169*H169,2)</f>
        <v>0</v>
      </c>
      <c r="L169" s="226"/>
      <c r="M169" s="41"/>
      <c r="N169" s="227" t="s">
        <v>1</v>
      </c>
      <c r="O169" s="228" t="s">
        <v>45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8"/>
      <c r="T169" s="230">
        <f>S169*H169</f>
        <v>0</v>
      </c>
      <c r="U169" s="230">
        <v>0</v>
      </c>
      <c r="V169" s="230">
        <f>U169*H169</f>
        <v>0</v>
      </c>
      <c r="W169" s="230">
        <v>0</v>
      </c>
      <c r="X169" s="231">
        <f>W169*H169</f>
        <v>0</v>
      </c>
      <c r="Y169" s="35"/>
      <c r="Z169" s="35"/>
      <c r="AA169" s="35"/>
      <c r="AB169" s="35"/>
      <c r="AC169" s="35"/>
      <c r="AD169" s="35"/>
      <c r="AE169" s="35"/>
      <c r="AR169" s="232" t="s">
        <v>196</v>
      </c>
      <c r="AT169" s="232" t="s">
        <v>154</v>
      </c>
      <c r="AU169" s="232" t="s">
        <v>92</v>
      </c>
      <c r="AY169" s="14" t="s">
        <v>150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4" t="s">
        <v>90</v>
      </c>
      <c r="BK169" s="233">
        <f>ROUND(P169*H169,2)</f>
        <v>0</v>
      </c>
      <c r="BL169" s="14" t="s">
        <v>196</v>
      </c>
      <c r="BM169" s="232" t="s">
        <v>298</v>
      </c>
    </row>
    <row r="170" s="12" customFormat="1" ht="22.8" customHeight="1">
      <c r="A170" s="12"/>
      <c r="B170" s="202"/>
      <c r="C170" s="203"/>
      <c r="D170" s="204" t="s">
        <v>81</v>
      </c>
      <c r="E170" s="217" t="s">
        <v>617</v>
      </c>
      <c r="F170" s="217" t="s">
        <v>618</v>
      </c>
      <c r="G170" s="203"/>
      <c r="H170" s="203"/>
      <c r="I170" s="206"/>
      <c r="J170" s="206"/>
      <c r="K170" s="218">
        <f>BK170</f>
        <v>0</v>
      </c>
      <c r="L170" s="203"/>
      <c r="M170" s="208"/>
      <c r="N170" s="209"/>
      <c r="O170" s="210"/>
      <c r="P170" s="210"/>
      <c r="Q170" s="211">
        <f>SUM(Q171:Q173)</f>
        <v>0</v>
      </c>
      <c r="R170" s="211">
        <f>SUM(R171:R173)</f>
        <v>0</v>
      </c>
      <c r="S170" s="210"/>
      <c r="T170" s="212">
        <f>SUM(T171:T173)</f>
        <v>0</v>
      </c>
      <c r="U170" s="210"/>
      <c r="V170" s="212">
        <f>SUM(V171:V173)</f>
        <v>0</v>
      </c>
      <c r="W170" s="210"/>
      <c r="X170" s="213">
        <f>SUM(X171:X173)</f>
        <v>0</v>
      </c>
      <c r="Y170" s="12"/>
      <c r="Z170" s="12"/>
      <c r="AA170" s="12"/>
      <c r="AB170" s="12"/>
      <c r="AC170" s="12"/>
      <c r="AD170" s="12"/>
      <c r="AE170" s="12"/>
      <c r="AR170" s="214" t="s">
        <v>90</v>
      </c>
      <c r="AT170" s="215" t="s">
        <v>81</v>
      </c>
      <c r="AU170" s="215" t="s">
        <v>90</v>
      </c>
      <c r="AY170" s="214" t="s">
        <v>150</v>
      </c>
      <c r="BK170" s="216">
        <f>SUM(BK171:BK173)</f>
        <v>0</v>
      </c>
    </row>
    <row r="171" s="2" customFormat="1" ht="16.5" customHeight="1">
      <c r="A171" s="35"/>
      <c r="B171" s="36"/>
      <c r="C171" s="219" t="s">
        <v>250</v>
      </c>
      <c r="D171" s="219" t="s">
        <v>154</v>
      </c>
      <c r="E171" s="220" t="s">
        <v>619</v>
      </c>
      <c r="F171" s="221" t="s">
        <v>620</v>
      </c>
      <c r="G171" s="222" t="s">
        <v>199</v>
      </c>
      <c r="H171" s="223">
        <v>1</v>
      </c>
      <c r="I171" s="224"/>
      <c r="J171" s="224"/>
      <c r="K171" s="225">
        <f>ROUND(P171*H171,2)</f>
        <v>0</v>
      </c>
      <c r="L171" s="226"/>
      <c r="M171" s="41"/>
      <c r="N171" s="227" t="s">
        <v>1</v>
      </c>
      <c r="O171" s="228" t="s">
        <v>45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8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5"/>
      <c r="Z171" s="35"/>
      <c r="AA171" s="35"/>
      <c r="AB171" s="35"/>
      <c r="AC171" s="35"/>
      <c r="AD171" s="35"/>
      <c r="AE171" s="35"/>
      <c r="AR171" s="232" t="s">
        <v>196</v>
      </c>
      <c r="AT171" s="232" t="s">
        <v>154</v>
      </c>
      <c r="AU171" s="232" t="s">
        <v>92</v>
      </c>
      <c r="AY171" s="14" t="s">
        <v>150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4" t="s">
        <v>90</v>
      </c>
      <c r="BK171" s="233">
        <f>ROUND(P171*H171,2)</f>
        <v>0</v>
      </c>
      <c r="BL171" s="14" t="s">
        <v>196</v>
      </c>
      <c r="BM171" s="232" t="s">
        <v>301</v>
      </c>
    </row>
    <row r="172" s="2" customFormat="1" ht="16.5" customHeight="1">
      <c r="A172" s="35"/>
      <c r="B172" s="36"/>
      <c r="C172" s="219" t="s">
        <v>302</v>
      </c>
      <c r="D172" s="219" t="s">
        <v>154</v>
      </c>
      <c r="E172" s="220" t="s">
        <v>621</v>
      </c>
      <c r="F172" s="221" t="s">
        <v>622</v>
      </c>
      <c r="G172" s="222" t="s">
        <v>199</v>
      </c>
      <c r="H172" s="223">
        <v>1</v>
      </c>
      <c r="I172" s="224"/>
      <c r="J172" s="224"/>
      <c r="K172" s="225">
        <f>ROUND(P172*H172,2)</f>
        <v>0</v>
      </c>
      <c r="L172" s="226"/>
      <c r="M172" s="41"/>
      <c r="N172" s="227" t="s">
        <v>1</v>
      </c>
      <c r="O172" s="228" t="s">
        <v>45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8"/>
      <c r="T172" s="230">
        <f>S172*H172</f>
        <v>0</v>
      </c>
      <c r="U172" s="230">
        <v>0</v>
      </c>
      <c r="V172" s="230">
        <f>U172*H172</f>
        <v>0</v>
      </c>
      <c r="W172" s="230">
        <v>0</v>
      </c>
      <c r="X172" s="231">
        <f>W172*H172</f>
        <v>0</v>
      </c>
      <c r="Y172" s="35"/>
      <c r="Z172" s="35"/>
      <c r="AA172" s="35"/>
      <c r="AB172" s="35"/>
      <c r="AC172" s="35"/>
      <c r="AD172" s="35"/>
      <c r="AE172" s="35"/>
      <c r="AR172" s="232" t="s">
        <v>196</v>
      </c>
      <c r="AT172" s="232" t="s">
        <v>154</v>
      </c>
      <c r="AU172" s="232" t="s">
        <v>92</v>
      </c>
      <c r="AY172" s="14" t="s">
        <v>150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4" t="s">
        <v>90</v>
      </c>
      <c r="BK172" s="233">
        <f>ROUND(P172*H172,2)</f>
        <v>0</v>
      </c>
      <c r="BL172" s="14" t="s">
        <v>196</v>
      </c>
      <c r="BM172" s="232" t="s">
        <v>304</v>
      </c>
    </row>
    <row r="173" s="2" customFormat="1" ht="16.5" customHeight="1">
      <c r="A173" s="35"/>
      <c r="B173" s="36"/>
      <c r="C173" s="219" t="s">
        <v>254</v>
      </c>
      <c r="D173" s="219" t="s">
        <v>154</v>
      </c>
      <c r="E173" s="220" t="s">
        <v>623</v>
      </c>
      <c r="F173" s="221" t="s">
        <v>613</v>
      </c>
      <c r="G173" s="222" t="s">
        <v>195</v>
      </c>
      <c r="H173" s="223">
        <v>1</v>
      </c>
      <c r="I173" s="224"/>
      <c r="J173" s="224"/>
      <c r="K173" s="225">
        <f>ROUND(P173*H173,2)</f>
        <v>0</v>
      </c>
      <c r="L173" s="226"/>
      <c r="M173" s="41"/>
      <c r="N173" s="227" t="s">
        <v>1</v>
      </c>
      <c r="O173" s="228" t="s">
        <v>45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8"/>
      <c r="T173" s="230">
        <f>S173*H173</f>
        <v>0</v>
      </c>
      <c r="U173" s="230">
        <v>0</v>
      </c>
      <c r="V173" s="230">
        <f>U173*H173</f>
        <v>0</v>
      </c>
      <c r="W173" s="230">
        <v>0</v>
      </c>
      <c r="X173" s="231">
        <f>W173*H173</f>
        <v>0</v>
      </c>
      <c r="Y173" s="35"/>
      <c r="Z173" s="35"/>
      <c r="AA173" s="35"/>
      <c r="AB173" s="35"/>
      <c r="AC173" s="35"/>
      <c r="AD173" s="35"/>
      <c r="AE173" s="35"/>
      <c r="AR173" s="232" t="s">
        <v>196</v>
      </c>
      <c r="AT173" s="232" t="s">
        <v>154</v>
      </c>
      <c r="AU173" s="232" t="s">
        <v>92</v>
      </c>
      <c r="AY173" s="14" t="s">
        <v>150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4" t="s">
        <v>90</v>
      </c>
      <c r="BK173" s="233">
        <f>ROUND(P173*H173,2)</f>
        <v>0</v>
      </c>
      <c r="BL173" s="14" t="s">
        <v>196</v>
      </c>
      <c r="BM173" s="232" t="s">
        <v>307</v>
      </c>
    </row>
    <row r="174" s="12" customFormat="1" ht="22.8" customHeight="1">
      <c r="A174" s="12"/>
      <c r="B174" s="202"/>
      <c r="C174" s="203"/>
      <c r="D174" s="204" t="s">
        <v>81</v>
      </c>
      <c r="E174" s="217" t="s">
        <v>624</v>
      </c>
      <c r="F174" s="217" t="s">
        <v>625</v>
      </c>
      <c r="G174" s="203"/>
      <c r="H174" s="203"/>
      <c r="I174" s="206"/>
      <c r="J174" s="206"/>
      <c r="K174" s="218">
        <f>BK174</f>
        <v>0</v>
      </c>
      <c r="L174" s="203"/>
      <c r="M174" s="208"/>
      <c r="N174" s="209"/>
      <c r="O174" s="210"/>
      <c r="P174" s="210"/>
      <c r="Q174" s="211">
        <f>Q175</f>
        <v>0</v>
      </c>
      <c r="R174" s="211">
        <f>R175</f>
        <v>0</v>
      </c>
      <c r="S174" s="210"/>
      <c r="T174" s="212">
        <f>T175</f>
        <v>0</v>
      </c>
      <c r="U174" s="210"/>
      <c r="V174" s="212">
        <f>V175</f>
        <v>0</v>
      </c>
      <c r="W174" s="210"/>
      <c r="X174" s="213">
        <f>X175</f>
        <v>0</v>
      </c>
      <c r="Y174" s="12"/>
      <c r="Z174" s="12"/>
      <c r="AA174" s="12"/>
      <c r="AB174" s="12"/>
      <c r="AC174" s="12"/>
      <c r="AD174" s="12"/>
      <c r="AE174" s="12"/>
      <c r="AR174" s="214" t="s">
        <v>90</v>
      </c>
      <c r="AT174" s="215" t="s">
        <v>81</v>
      </c>
      <c r="AU174" s="215" t="s">
        <v>90</v>
      </c>
      <c r="AY174" s="214" t="s">
        <v>150</v>
      </c>
      <c r="BK174" s="216">
        <f>BK175</f>
        <v>0</v>
      </c>
    </row>
    <row r="175" s="2" customFormat="1" ht="16.5" customHeight="1">
      <c r="A175" s="35"/>
      <c r="B175" s="36"/>
      <c r="C175" s="219" t="s">
        <v>308</v>
      </c>
      <c r="D175" s="219" t="s">
        <v>154</v>
      </c>
      <c r="E175" s="220" t="s">
        <v>626</v>
      </c>
      <c r="F175" s="221" t="s">
        <v>627</v>
      </c>
      <c r="G175" s="222" t="s">
        <v>199</v>
      </c>
      <c r="H175" s="223">
        <v>2</v>
      </c>
      <c r="I175" s="224"/>
      <c r="J175" s="224"/>
      <c r="K175" s="225">
        <f>ROUND(P175*H175,2)</f>
        <v>0</v>
      </c>
      <c r="L175" s="226"/>
      <c r="M175" s="41"/>
      <c r="N175" s="227" t="s">
        <v>1</v>
      </c>
      <c r="O175" s="228" t="s">
        <v>45</v>
      </c>
      <c r="P175" s="229">
        <f>I175+J175</f>
        <v>0</v>
      </c>
      <c r="Q175" s="229">
        <f>ROUND(I175*H175,2)</f>
        <v>0</v>
      </c>
      <c r="R175" s="229">
        <f>ROUND(J175*H175,2)</f>
        <v>0</v>
      </c>
      <c r="S175" s="88"/>
      <c r="T175" s="230">
        <f>S175*H175</f>
        <v>0</v>
      </c>
      <c r="U175" s="230">
        <v>0</v>
      </c>
      <c r="V175" s="230">
        <f>U175*H175</f>
        <v>0</v>
      </c>
      <c r="W175" s="230">
        <v>0</v>
      </c>
      <c r="X175" s="231">
        <f>W175*H175</f>
        <v>0</v>
      </c>
      <c r="Y175" s="35"/>
      <c r="Z175" s="35"/>
      <c r="AA175" s="35"/>
      <c r="AB175" s="35"/>
      <c r="AC175" s="35"/>
      <c r="AD175" s="35"/>
      <c r="AE175" s="35"/>
      <c r="AR175" s="232" t="s">
        <v>196</v>
      </c>
      <c r="AT175" s="232" t="s">
        <v>154</v>
      </c>
      <c r="AU175" s="232" t="s">
        <v>92</v>
      </c>
      <c r="AY175" s="14" t="s">
        <v>150</v>
      </c>
      <c r="BE175" s="233">
        <f>IF(O175="základní",K175,0)</f>
        <v>0</v>
      </c>
      <c r="BF175" s="233">
        <f>IF(O175="snížená",K175,0)</f>
        <v>0</v>
      </c>
      <c r="BG175" s="233">
        <f>IF(O175="zákl. přenesená",K175,0)</f>
        <v>0</v>
      </c>
      <c r="BH175" s="233">
        <f>IF(O175="sníž. přenesená",K175,0)</f>
        <v>0</v>
      </c>
      <c r="BI175" s="233">
        <f>IF(O175="nulová",K175,0)</f>
        <v>0</v>
      </c>
      <c r="BJ175" s="14" t="s">
        <v>90</v>
      </c>
      <c r="BK175" s="233">
        <f>ROUND(P175*H175,2)</f>
        <v>0</v>
      </c>
      <c r="BL175" s="14" t="s">
        <v>196</v>
      </c>
      <c r="BM175" s="232" t="s">
        <v>310</v>
      </c>
    </row>
    <row r="176" s="12" customFormat="1" ht="22.8" customHeight="1">
      <c r="A176" s="12"/>
      <c r="B176" s="202"/>
      <c r="C176" s="203"/>
      <c r="D176" s="204" t="s">
        <v>81</v>
      </c>
      <c r="E176" s="217" t="s">
        <v>628</v>
      </c>
      <c r="F176" s="217" t="s">
        <v>629</v>
      </c>
      <c r="G176" s="203"/>
      <c r="H176" s="203"/>
      <c r="I176" s="206"/>
      <c r="J176" s="206"/>
      <c r="K176" s="218">
        <f>BK176</f>
        <v>0</v>
      </c>
      <c r="L176" s="203"/>
      <c r="M176" s="208"/>
      <c r="N176" s="209"/>
      <c r="O176" s="210"/>
      <c r="P176" s="210"/>
      <c r="Q176" s="211">
        <f>SUM(Q177:Q179)</f>
        <v>0</v>
      </c>
      <c r="R176" s="211">
        <f>SUM(R177:R179)</f>
        <v>0</v>
      </c>
      <c r="S176" s="210"/>
      <c r="T176" s="212">
        <f>SUM(T177:T179)</f>
        <v>0</v>
      </c>
      <c r="U176" s="210"/>
      <c r="V176" s="212">
        <f>SUM(V177:V179)</f>
        <v>0</v>
      </c>
      <c r="W176" s="210"/>
      <c r="X176" s="213">
        <f>SUM(X177:X179)</f>
        <v>0</v>
      </c>
      <c r="Y176" s="12"/>
      <c r="Z176" s="12"/>
      <c r="AA176" s="12"/>
      <c r="AB176" s="12"/>
      <c r="AC176" s="12"/>
      <c r="AD176" s="12"/>
      <c r="AE176" s="12"/>
      <c r="AR176" s="214" t="s">
        <v>90</v>
      </c>
      <c r="AT176" s="215" t="s">
        <v>81</v>
      </c>
      <c r="AU176" s="215" t="s">
        <v>90</v>
      </c>
      <c r="AY176" s="214" t="s">
        <v>150</v>
      </c>
      <c r="BK176" s="216">
        <f>SUM(BK177:BK179)</f>
        <v>0</v>
      </c>
    </row>
    <row r="177" s="2" customFormat="1" ht="24.15" customHeight="1">
      <c r="A177" s="35"/>
      <c r="B177" s="36"/>
      <c r="C177" s="219" t="s">
        <v>257</v>
      </c>
      <c r="D177" s="219" t="s">
        <v>154</v>
      </c>
      <c r="E177" s="220" t="s">
        <v>630</v>
      </c>
      <c r="F177" s="221" t="s">
        <v>631</v>
      </c>
      <c r="G177" s="222" t="s">
        <v>199</v>
      </c>
      <c r="H177" s="223">
        <v>1</v>
      </c>
      <c r="I177" s="224"/>
      <c r="J177" s="224"/>
      <c r="K177" s="225">
        <f>ROUND(P177*H177,2)</f>
        <v>0</v>
      </c>
      <c r="L177" s="226"/>
      <c r="M177" s="41"/>
      <c r="N177" s="227" t="s">
        <v>1</v>
      </c>
      <c r="O177" s="228" t="s">
        <v>45</v>
      </c>
      <c r="P177" s="229">
        <f>I177+J177</f>
        <v>0</v>
      </c>
      <c r="Q177" s="229">
        <f>ROUND(I177*H177,2)</f>
        <v>0</v>
      </c>
      <c r="R177" s="229">
        <f>ROUND(J177*H177,2)</f>
        <v>0</v>
      </c>
      <c r="S177" s="88"/>
      <c r="T177" s="230">
        <f>S177*H177</f>
        <v>0</v>
      </c>
      <c r="U177" s="230">
        <v>0</v>
      </c>
      <c r="V177" s="230">
        <f>U177*H177</f>
        <v>0</v>
      </c>
      <c r="W177" s="230">
        <v>0</v>
      </c>
      <c r="X177" s="231">
        <f>W177*H177</f>
        <v>0</v>
      </c>
      <c r="Y177" s="35"/>
      <c r="Z177" s="35"/>
      <c r="AA177" s="35"/>
      <c r="AB177" s="35"/>
      <c r="AC177" s="35"/>
      <c r="AD177" s="35"/>
      <c r="AE177" s="35"/>
      <c r="AR177" s="232" t="s">
        <v>196</v>
      </c>
      <c r="AT177" s="232" t="s">
        <v>154</v>
      </c>
      <c r="AU177" s="232" t="s">
        <v>92</v>
      </c>
      <c r="AY177" s="14" t="s">
        <v>150</v>
      </c>
      <c r="BE177" s="233">
        <f>IF(O177="základní",K177,0)</f>
        <v>0</v>
      </c>
      <c r="BF177" s="233">
        <f>IF(O177="snížená",K177,0)</f>
        <v>0</v>
      </c>
      <c r="BG177" s="233">
        <f>IF(O177="zákl. přenesená",K177,0)</f>
        <v>0</v>
      </c>
      <c r="BH177" s="233">
        <f>IF(O177="sníž. přenesená",K177,0)</f>
        <v>0</v>
      </c>
      <c r="BI177" s="233">
        <f>IF(O177="nulová",K177,0)</f>
        <v>0</v>
      </c>
      <c r="BJ177" s="14" t="s">
        <v>90</v>
      </c>
      <c r="BK177" s="233">
        <f>ROUND(P177*H177,2)</f>
        <v>0</v>
      </c>
      <c r="BL177" s="14" t="s">
        <v>196</v>
      </c>
      <c r="BM177" s="232" t="s">
        <v>313</v>
      </c>
    </row>
    <row r="178" s="2" customFormat="1" ht="16.5" customHeight="1">
      <c r="A178" s="35"/>
      <c r="B178" s="36"/>
      <c r="C178" s="219" t="s">
        <v>314</v>
      </c>
      <c r="D178" s="219" t="s">
        <v>154</v>
      </c>
      <c r="E178" s="220" t="s">
        <v>632</v>
      </c>
      <c r="F178" s="221" t="s">
        <v>633</v>
      </c>
      <c r="G178" s="222" t="s">
        <v>199</v>
      </c>
      <c r="H178" s="223">
        <v>1</v>
      </c>
      <c r="I178" s="224"/>
      <c r="J178" s="224"/>
      <c r="K178" s="225">
        <f>ROUND(P178*H178,2)</f>
        <v>0</v>
      </c>
      <c r="L178" s="226"/>
      <c r="M178" s="41"/>
      <c r="N178" s="227" t="s">
        <v>1</v>
      </c>
      <c r="O178" s="228" t="s">
        <v>45</v>
      </c>
      <c r="P178" s="229">
        <f>I178+J178</f>
        <v>0</v>
      </c>
      <c r="Q178" s="229">
        <f>ROUND(I178*H178,2)</f>
        <v>0</v>
      </c>
      <c r="R178" s="229">
        <f>ROUND(J178*H178,2)</f>
        <v>0</v>
      </c>
      <c r="S178" s="88"/>
      <c r="T178" s="230">
        <f>S178*H178</f>
        <v>0</v>
      </c>
      <c r="U178" s="230">
        <v>0</v>
      </c>
      <c r="V178" s="230">
        <f>U178*H178</f>
        <v>0</v>
      </c>
      <c r="W178" s="230">
        <v>0</v>
      </c>
      <c r="X178" s="231">
        <f>W178*H178</f>
        <v>0</v>
      </c>
      <c r="Y178" s="35"/>
      <c r="Z178" s="35"/>
      <c r="AA178" s="35"/>
      <c r="AB178" s="35"/>
      <c r="AC178" s="35"/>
      <c r="AD178" s="35"/>
      <c r="AE178" s="35"/>
      <c r="AR178" s="232" t="s">
        <v>196</v>
      </c>
      <c r="AT178" s="232" t="s">
        <v>154</v>
      </c>
      <c r="AU178" s="232" t="s">
        <v>92</v>
      </c>
      <c r="AY178" s="14" t="s">
        <v>150</v>
      </c>
      <c r="BE178" s="233">
        <f>IF(O178="základní",K178,0)</f>
        <v>0</v>
      </c>
      <c r="BF178" s="233">
        <f>IF(O178="snížená",K178,0)</f>
        <v>0</v>
      </c>
      <c r="BG178" s="233">
        <f>IF(O178="zákl. přenesená",K178,0)</f>
        <v>0</v>
      </c>
      <c r="BH178" s="233">
        <f>IF(O178="sníž. přenesená",K178,0)</f>
        <v>0</v>
      </c>
      <c r="BI178" s="233">
        <f>IF(O178="nulová",K178,0)</f>
        <v>0</v>
      </c>
      <c r="BJ178" s="14" t="s">
        <v>90</v>
      </c>
      <c r="BK178" s="233">
        <f>ROUND(P178*H178,2)</f>
        <v>0</v>
      </c>
      <c r="BL178" s="14" t="s">
        <v>196</v>
      </c>
      <c r="BM178" s="232" t="s">
        <v>316</v>
      </c>
    </row>
    <row r="179" s="2" customFormat="1" ht="16.5" customHeight="1">
      <c r="A179" s="35"/>
      <c r="B179" s="36"/>
      <c r="C179" s="219" t="s">
        <v>260</v>
      </c>
      <c r="D179" s="219" t="s">
        <v>154</v>
      </c>
      <c r="E179" s="220" t="s">
        <v>634</v>
      </c>
      <c r="F179" s="221" t="s">
        <v>635</v>
      </c>
      <c r="G179" s="222" t="s">
        <v>157</v>
      </c>
      <c r="H179" s="223">
        <v>1</v>
      </c>
      <c r="I179" s="224"/>
      <c r="J179" s="224"/>
      <c r="K179" s="225">
        <f>ROUND(P179*H179,2)</f>
        <v>0</v>
      </c>
      <c r="L179" s="226"/>
      <c r="M179" s="41"/>
      <c r="N179" s="227" t="s">
        <v>1</v>
      </c>
      <c r="O179" s="228" t="s">
        <v>45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8"/>
      <c r="T179" s="230">
        <f>S179*H179</f>
        <v>0</v>
      </c>
      <c r="U179" s="230">
        <v>0</v>
      </c>
      <c r="V179" s="230">
        <f>U179*H179</f>
        <v>0</v>
      </c>
      <c r="W179" s="230">
        <v>0</v>
      </c>
      <c r="X179" s="231">
        <f>W179*H179</f>
        <v>0</v>
      </c>
      <c r="Y179" s="35"/>
      <c r="Z179" s="35"/>
      <c r="AA179" s="35"/>
      <c r="AB179" s="35"/>
      <c r="AC179" s="35"/>
      <c r="AD179" s="35"/>
      <c r="AE179" s="35"/>
      <c r="AR179" s="232" t="s">
        <v>196</v>
      </c>
      <c r="AT179" s="232" t="s">
        <v>154</v>
      </c>
      <c r="AU179" s="232" t="s">
        <v>92</v>
      </c>
      <c r="AY179" s="14" t="s">
        <v>150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4" t="s">
        <v>90</v>
      </c>
      <c r="BK179" s="233">
        <f>ROUND(P179*H179,2)</f>
        <v>0</v>
      </c>
      <c r="BL179" s="14" t="s">
        <v>196</v>
      </c>
      <c r="BM179" s="232" t="s">
        <v>319</v>
      </c>
    </row>
    <row r="180" s="12" customFormat="1" ht="22.8" customHeight="1">
      <c r="A180" s="12"/>
      <c r="B180" s="202"/>
      <c r="C180" s="203"/>
      <c r="D180" s="204" t="s">
        <v>81</v>
      </c>
      <c r="E180" s="217" t="s">
        <v>636</v>
      </c>
      <c r="F180" s="217" t="s">
        <v>637</v>
      </c>
      <c r="G180" s="203"/>
      <c r="H180" s="203"/>
      <c r="I180" s="206"/>
      <c r="J180" s="206"/>
      <c r="K180" s="218">
        <f>BK180</f>
        <v>0</v>
      </c>
      <c r="L180" s="203"/>
      <c r="M180" s="208"/>
      <c r="N180" s="209"/>
      <c r="O180" s="210"/>
      <c r="P180" s="210"/>
      <c r="Q180" s="211">
        <f>SUM(Q181:Q183)</f>
        <v>0</v>
      </c>
      <c r="R180" s="211">
        <f>SUM(R181:R183)</f>
        <v>0</v>
      </c>
      <c r="S180" s="210"/>
      <c r="T180" s="212">
        <f>SUM(T181:T183)</f>
        <v>0</v>
      </c>
      <c r="U180" s="210"/>
      <c r="V180" s="212">
        <f>SUM(V181:V183)</f>
        <v>0</v>
      </c>
      <c r="W180" s="210"/>
      <c r="X180" s="213">
        <f>SUM(X181:X183)</f>
        <v>0</v>
      </c>
      <c r="Y180" s="12"/>
      <c r="Z180" s="12"/>
      <c r="AA180" s="12"/>
      <c r="AB180" s="12"/>
      <c r="AC180" s="12"/>
      <c r="AD180" s="12"/>
      <c r="AE180" s="12"/>
      <c r="AR180" s="214" t="s">
        <v>90</v>
      </c>
      <c r="AT180" s="215" t="s">
        <v>81</v>
      </c>
      <c r="AU180" s="215" t="s">
        <v>90</v>
      </c>
      <c r="AY180" s="214" t="s">
        <v>150</v>
      </c>
      <c r="BK180" s="216">
        <f>SUM(BK181:BK183)</f>
        <v>0</v>
      </c>
    </row>
    <row r="181" s="2" customFormat="1" ht="24.15" customHeight="1">
      <c r="A181" s="35"/>
      <c r="B181" s="36"/>
      <c r="C181" s="219" t="s">
        <v>320</v>
      </c>
      <c r="D181" s="219" t="s">
        <v>154</v>
      </c>
      <c r="E181" s="220" t="s">
        <v>638</v>
      </c>
      <c r="F181" s="221" t="s">
        <v>639</v>
      </c>
      <c r="G181" s="222" t="s">
        <v>199</v>
      </c>
      <c r="H181" s="223">
        <v>1</v>
      </c>
      <c r="I181" s="224"/>
      <c r="J181" s="224"/>
      <c r="K181" s="225">
        <f>ROUND(P181*H181,2)</f>
        <v>0</v>
      </c>
      <c r="L181" s="226"/>
      <c r="M181" s="41"/>
      <c r="N181" s="227" t="s">
        <v>1</v>
      </c>
      <c r="O181" s="228" t="s">
        <v>45</v>
      </c>
      <c r="P181" s="229">
        <f>I181+J181</f>
        <v>0</v>
      </c>
      <c r="Q181" s="229">
        <f>ROUND(I181*H181,2)</f>
        <v>0</v>
      </c>
      <c r="R181" s="229">
        <f>ROUND(J181*H181,2)</f>
        <v>0</v>
      </c>
      <c r="S181" s="88"/>
      <c r="T181" s="230">
        <f>S181*H181</f>
        <v>0</v>
      </c>
      <c r="U181" s="230">
        <v>0</v>
      </c>
      <c r="V181" s="230">
        <f>U181*H181</f>
        <v>0</v>
      </c>
      <c r="W181" s="230">
        <v>0</v>
      </c>
      <c r="X181" s="231">
        <f>W181*H181</f>
        <v>0</v>
      </c>
      <c r="Y181" s="35"/>
      <c r="Z181" s="35"/>
      <c r="AA181" s="35"/>
      <c r="AB181" s="35"/>
      <c r="AC181" s="35"/>
      <c r="AD181" s="35"/>
      <c r="AE181" s="35"/>
      <c r="AR181" s="232" t="s">
        <v>196</v>
      </c>
      <c r="AT181" s="232" t="s">
        <v>154</v>
      </c>
      <c r="AU181" s="232" t="s">
        <v>92</v>
      </c>
      <c r="AY181" s="14" t="s">
        <v>150</v>
      </c>
      <c r="BE181" s="233">
        <f>IF(O181="základní",K181,0)</f>
        <v>0</v>
      </c>
      <c r="BF181" s="233">
        <f>IF(O181="snížená",K181,0)</f>
        <v>0</v>
      </c>
      <c r="BG181" s="233">
        <f>IF(O181="zákl. přenesená",K181,0)</f>
        <v>0</v>
      </c>
      <c r="BH181" s="233">
        <f>IF(O181="sníž. přenesená",K181,0)</f>
        <v>0</v>
      </c>
      <c r="BI181" s="233">
        <f>IF(O181="nulová",K181,0)</f>
        <v>0</v>
      </c>
      <c r="BJ181" s="14" t="s">
        <v>90</v>
      </c>
      <c r="BK181" s="233">
        <f>ROUND(P181*H181,2)</f>
        <v>0</v>
      </c>
      <c r="BL181" s="14" t="s">
        <v>196</v>
      </c>
      <c r="BM181" s="232" t="s">
        <v>323</v>
      </c>
    </row>
    <row r="182" s="2" customFormat="1" ht="16.5" customHeight="1">
      <c r="A182" s="35"/>
      <c r="B182" s="36"/>
      <c r="C182" s="219" t="s">
        <v>262</v>
      </c>
      <c r="D182" s="219" t="s">
        <v>154</v>
      </c>
      <c r="E182" s="220" t="s">
        <v>640</v>
      </c>
      <c r="F182" s="221" t="s">
        <v>633</v>
      </c>
      <c r="G182" s="222" t="s">
        <v>199</v>
      </c>
      <c r="H182" s="223">
        <v>1</v>
      </c>
      <c r="I182" s="224"/>
      <c r="J182" s="224"/>
      <c r="K182" s="225">
        <f>ROUND(P182*H182,2)</f>
        <v>0</v>
      </c>
      <c r="L182" s="226"/>
      <c r="M182" s="41"/>
      <c r="N182" s="227" t="s">
        <v>1</v>
      </c>
      <c r="O182" s="228" t="s">
        <v>45</v>
      </c>
      <c r="P182" s="229">
        <f>I182+J182</f>
        <v>0</v>
      </c>
      <c r="Q182" s="229">
        <f>ROUND(I182*H182,2)</f>
        <v>0</v>
      </c>
      <c r="R182" s="229">
        <f>ROUND(J182*H182,2)</f>
        <v>0</v>
      </c>
      <c r="S182" s="88"/>
      <c r="T182" s="230">
        <f>S182*H182</f>
        <v>0</v>
      </c>
      <c r="U182" s="230">
        <v>0</v>
      </c>
      <c r="V182" s="230">
        <f>U182*H182</f>
        <v>0</v>
      </c>
      <c r="W182" s="230">
        <v>0</v>
      </c>
      <c r="X182" s="231">
        <f>W182*H182</f>
        <v>0</v>
      </c>
      <c r="Y182" s="35"/>
      <c r="Z182" s="35"/>
      <c r="AA182" s="35"/>
      <c r="AB182" s="35"/>
      <c r="AC182" s="35"/>
      <c r="AD182" s="35"/>
      <c r="AE182" s="35"/>
      <c r="AR182" s="232" t="s">
        <v>196</v>
      </c>
      <c r="AT182" s="232" t="s">
        <v>154</v>
      </c>
      <c r="AU182" s="232" t="s">
        <v>92</v>
      </c>
      <c r="AY182" s="14" t="s">
        <v>150</v>
      </c>
      <c r="BE182" s="233">
        <f>IF(O182="základní",K182,0)</f>
        <v>0</v>
      </c>
      <c r="BF182" s="233">
        <f>IF(O182="snížená",K182,0)</f>
        <v>0</v>
      </c>
      <c r="BG182" s="233">
        <f>IF(O182="zákl. přenesená",K182,0)</f>
        <v>0</v>
      </c>
      <c r="BH182" s="233">
        <f>IF(O182="sníž. přenesená",K182,0)</f>
        <v>0</v>
      </c>
      <c r="BI182" s="233">
        <f>IF(O182="nulová",K182,0)</f>
        <v>0</v>
      </c>
      <c r="BJ182" s="14" t="s">
        <v>90</v>
      </c>
      <c r="BK182" s="233">
        <f>ROUND(P182*H182,2)</f>
        <v>0</v>
      </c>
      <c r="BL182" s="14" t="s">
        <v>196</v>
      </c>
      <c r="BM182" s="232" t="s">
        <v>325</v>
      </c>
    </row>
    <row r="183" s="2" customFormat="1" ht="16.5" customHeight="1">
      <c r="A183" s="35"/>
      <c r="B183" s="36"/>
      <c r="C183" s="219" t="s">
        <v>326</v>
      </c>
      <c r="D183" s="219" t="s">
        <v>154</v>
      </c>
      <c r="E183" s="220" t="s">
        <v>641</v>
      </c>
      <c r="F183" s="221" t="s">
        <v>635</v>
      </c>
      <c r="G183" s="222" t="s">
        <v>157</v>
      </c>
      <c r="H183" s="223">
        <v>1</v>
      </c>
      <c r="I183" s="224"/>
      <c r="J183" s="224"/>
      <c r="K183" s="225">
        <f>ROUND(P183*H183,2)</f>
        <v>0</v>
      </c>
      <c r="L183" s="226"/>
      <c r="M183" s="41"/>
      <c r="N183" s="227" t="s">
        <v>1</v>
      </c>
      <c r="O183" s="228" t="s">
        <v>45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8"/>
      <c r="T183" s="230">
        <f>S183*H183</f>
        <v>0</v>
      </c>
      <c r="U183" s="230">
        <v>0</v>
      </c>
      <c r="V183" s="230">
        <f>U183*H183</f>
        <v>0</v>
      </c>
      <c r="W183" s="230">
        <v>0</v>
      </c>
      <c r="X183" s="231">
        <f>W183*H183</f>
        <v>0</v>
      </c>
      <c r="Y183" s="35"/>
      <c r="Z183" s="35"/>
      <c r="AA183" s="35"/>
      <c r="AB183" s="35"/>
      <c r="AC183" s="35"/>
      <c r="AD183" s="35"/>
      <c r="AE183" s="35"/>
      <c r="AR183" s="232" t="s">
        <v>196</v>
      </c>
      <c r="AT183" s="232" t="s">
        <v>154</v>
      </c>
      <c r="AU183" s="232" t="s">
        <v>92</v>
      </c>
      <c r="AY183" s="14" t="s">
        <v>150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4" t="s">
        <v>90</v>
      </c>
      <c r="BK183" s="233">
        <f>ROUND(P183*H183,2)</f>
        <v>0</v>
      </c>
      <c r="BL183" s="14" t="s">
        <v>196</v>
      </c>
      <c r="BM183" s="232" t="s">
        <v>328</v>
      </c>
    </row>
    <row r="184" s="12" customFormat="1" ht="22.8" customHeight="1">
      <c r="A184" s="12"/>
      <c r="B184" s="202"/>
      <c r="C184" s="203"/>
      <c r="D184" s="204" t="s">
        <v>81</v>
      </c>
      <c r="E184" s="217" t="s">
        <v>642</v>
      </c>
      <c r="F184" s="217" t="s">
        <v>643</v>
      </c>
      <c r="G184" s="203"/>
      <c r="H184" s="203"/>
      <c r="I184" s="206"/>
      <c r="J184" s="206"/>
      <c r="K184" s="218">
        <f>BK184</f>
        <v>0</v>
      </c>
      <c r="L184" s="203"/>
      <c r="M184" s="208"/>
      <c r="N184" s="209"/>
      <c r="O184" s="210"/>
      <c r="P184" s="210"/>
      <c r="Q184" s="211">
        <f>SUM(Q185:Q191)</f>
        <v>0</v>
      </c>
      <c r="R184" s="211">
        <f>SUM(R185:R191)</f>
        <v>0</v>
      </c>
      <c r="S184" s="210"/>
      <c r="T184" s="212">
        <f>SUM(T185:T191)</f>
        <v>0</v>
      </c>
      <c r="U184" s="210"/>
      <c r="V184" s="212">
        <f>SUM(V185:V191)</f>
        <v>0</v>
      </c>
      <c r="W184" s="210"/>
      <c r="X184" s="213">
        <f>SUM(X185:X191)</f>
        <v>0</v>
      </c>
      <c r="Y184" s="12"/>
      <c r="Z184" s="12"/>
      <c r="AA184" s="12"/>
      <c r="AB184" s="12"/>
      <c r="AC184" s="12"/>
      <c r="AD184" s="12"/>
      <c r="AE184" s="12"/>
      <c r="AR184" s="214" t="s">
        <v>90</v>
      </c>
      <c r="AT184" s="215" t="s">
        <v>81</v>
      </c>
      <c r="AU184" s="215" t="s">
        <v>90</v>
      </c>
      <c r="AY184" s="214" t="s">
        <v>150</v>
      </c>
      <c r="BK184" s="216">
        <f>SUM(BK185:BK191)</f>
        <v>0</v>
      </c>
    </row>
    <row r="185" s="2" customFormat="1" ht="16.5" customHeight="1">
      <c r="A185" s="35"/>
      <c r="B185" s="36"/>
      <c r="C185" s="219" t="s">
        <v>266</v>
      </c>
      <c r="D185" s="219" t="s">
        <v>154</v>
      </c>
      <c r="E185" s="220" t="s">
        <v>644</v>
      </c>
      <c r="F185" s="221" t="s">
        <v>645</v>
      </c>
      <c r="G185" s="222" t="s">
        <v>157</v>
      </c>
      <c r="H185" s="223">
        <v>10</v>
      </c>
      <c r="I185" s="224"/>
      <c r="J185" s="224"/>
      <c r="K185" s="225">
        <f>ROUND(P185*H185,2)</f>
        <v>0</v>
      </c>
      <c r="L185" s="226"/>
      <c r="M185" s="41"/>
      <c r="N185" s="227" t="s">
        <v>1</v>
      </c>
      <c r="O185" s="228" t="s">
        <v>45</v>
      </c>
      <c r="P185" s="229">
        <f>I185+J185</f>
        <v>0</v>
      </c>
      <c r="Q185" s="229">
        <f>ROUND(I185*H185,2)</f>
        <v>0</v>
      </c>
      <c r="R185" s="229">
        <f>ROUND(J185*H185,2)</f>
        <v>0</v>
      </c>
      <c r="S185" s="88"/>
      <c r="T185" s="230">
        <f>S185*H185</f>
        <v>0</v>
      </c>
      <c r="U185" s="230">
        <v>0</v>
      </c>
      <c r="V185" s="230">
        <f>U185*H185</f>
        <v>0</v>
      </c>
      <c r="W185" s="230">
        <v>0</v>
      </c>
      <c r="X185" s="231">
        <f>W185*H185</f>
        <v>0</v>
      </c>
      <c r="Y185" s="35"/>
      <c r="Z185" s="35"/>
      <c r="AA185" s="35"/>
      <c r="AB185" s="35"/>
      <c r="AC185" s="35"/>
      <c r="AD185" s="35"/>
      <c r="AE185" s="35"/>
      <c r="AR185" s="232" t="s">
        <v>196</v>
      </c>
      <c r="AT185" s="232" t="s">
        <v>154</v>
      </c>
      <c r="AU185" s="232" t="s">
        <v>92</v>
      </c>
      <c r="AY185" s="14" t="s">
        <v>150</v>
      </c>
      <c r="BE185" s="233">
        <f>IF(O185="základní",K185,0)</f>
        <v>0</v>
      </c>
      <c r="BF185" s="233">
        <f>IF(O185="snížená",K185,0)</f>
        <v>0</v>
      </c>
      <c r="BG185" s="233">
        <f>IF(O185="zákl. přenesená",K185,0)</f>
        <v>0</v>
      </c>
      <c r="BH185" s="233">
        <f>IF(O185="sníž. přenesená",K185,0)</f>
        <v>0</v>
      </c>
      <c r="BI185" s="233">
        <f>IF(O185="nulová",K185,0)</f>
        <v>0</v>
      </c>
      <c r="BJ185" s="14" t="s">
        <v>90</v>
      </c>
      <c r="BK185" s="233">
        <f>ROUND(P185*H185,2)</f>
        <v>0</v>
      </c>
      <c r="BL185" s="14" t="s">
        <v>196</v>
      </c>
      <c r="BM185" s="232" t="s">
        <v>163</v>
      </c>
    </row>
    <row r="186" s="2" customFormat="1" ht="16.5" customHeight="1">
      <c r="A186" s="35"/>
      <c r="B186" s="36"/>
      <c r="C186" s="219" t="s">
        <v>331</v>
      </c>
      <c r="D186" s="219" t="s">
        <v>154</v>
      </c>
      <c r="E186" s="220" t="s">
        <v>646</v>
      </c>
      <c r="F186" s="221" t="s">
        <v>647</v>
      </c>
      <c r="G186" s="222" t="s">
        <v>157</v>
      </c>
      <c r="H186" s="223">
        <v>30</v>
      </c>
      <c r="I186" s="224"/>
      <c r="J186" s="224"/>
      <c r="K186" s="225">
        <f>ROUND(P186*H186,2)</f>
        <v>0</v>
      </c>
      <c r="L186" s="226"/>
      <c r="M186" s="41"/>
      <c r="N186" s="227" t="s">
        <v>1</v>
      </c>
      <c r="O186" s="228" t="s">
        <v>45</v>
      </c>
      <c r="P186" s="229">
        <f>I186+J186</f>
        <v>0</v>
      </c>
      <c r="Q186" s="229">
        <f>ROUND(I186*H186,2)</f>
        <v>0</v>
      </c>
      <c r="R186" s="229">
        <f>ROUND(J186*H186,2)</f>
        <v>0</v>
      </c>
      <c r="S186" s="88"/>
      <c r="T186" s="230">
        <f>S186*H186</f>
        <v>0</v>
      </c>
      <c r="U186" s="230">
        <v>0</v>
      </c>
      <c r="V186" s="230">
        <f>U186*H186</f>
        <v>0</v>
      </c>
      <c r="W186" s="230">
        <v>0</v>
      </c>
      <c r="X186" s="231">
        <f>W186*H186</f>
        <v>0</v>
      </c>
      <c r="Y186" s="35"/>
      <c r="Z186" s="35"/>
      <c r="AA186" s="35"/>
      <c r="AB186" s="35"/>
      <c r="AC186" s="35"/>
      <c r="AD186" s="35"/>
      <c r="AE186" s="35"/>
      <c r="AR186" s="232" t="s">
        <v>196</v>
      </c>
      <c r="AT186" s="232" t="s">
        <v>154</v>
      </c>
      <c r="AU186" s="232" t="s">
        <v>92</v>
      </c>
      <c r="AY186" s="14" t="s">
        <v>150</v>
      </c>
      <c r="BE186" s="233">
        <f>IF(O186="základní",K186,0)</f>
        <v>0</v>
      </c>
      <c r="BF186" s="233">
        <f>IF(O186="snížená",K186,0)</f>
        <v>0</v>
      </c>
      <c r="BG186" s="233">
        <f>IF(O186="zákl. přenesená",K186,0)</f>
        <v>0</v>
      </c>
      <c r="BH186" s="233">
        <f>IF(O186="sníž. přenesená",K186,0)</f>
        <v>0</v>
      </c>
      <c r="BI186" s="233">
        <f>IF(O186="nulová",K186,0)</f>
        <v>0</v>
      </c>
      <c r="BJ186" s="14" t="s">
        <v>90</v>
      </c>
      <c r="BK186" s="233">
        <f>ROUND(P186*H186,2)</f>
        <v>0</v>
      </c>
      <c r="BL186" s="14" t="s">
        <v>196</v>
      </c>
      <c r="BM186" s="232" t="s">
        <v>174</v>
      </c>
    </row>
    <row r="187" s="2" customFormat="1" ht="16.5" customHeight="1">
      <c r="A187" s="35"/>
      <c r="B187" s="36"/>
      <c r="C187" s="219" t="s">
        <v>268</v>
      </c>
      <c r="D187" s="219" t="s">
        <v>154</v>
      </c>
      <c r="E187" s="220" t="s">
        <v>648</v>
      </c>
      <c r="F187" s="221" t="s">
        <v>649</v>
      </c>
      <c r="G187" s="222" t="s">
        <v>157</v>
      </c>
      <c r="H187" s="223">
        <v>80</v>
      </c>
      <c r="I187" s="224"/>
      <c r="J187" s="224"/>
      <c r="K187" s="225">
        <f>ROUND(P187*H187,2)</f>
        <v>0</v>
      </c>
      <c r="L187" s="226"/>
      <c r="M187" s="41"/>
      <c r="N187" s="227" t="s">
        <v>1</v>
      </c>
      <c r="O187" s="228" t="s">
        <v>45</v>
      </c>
      <c r="P187" s="229">
        <f>I187+J187</f>
        <v>0</v>
      </c>
      <c r="Q187" s="229">
        <f>ROUND(I187*H187,2)</f>
        <v>0</v>
      </c>
      <c r="R187" s="229">
        <f>ROUND(J187*H187,2)</f>
        <v>0</v>
      </c>
      <c r="S187" s="88"/>
      <c r="T187" s="230">
        <f>S187*H187</f>
        <v>0</v>
      </c>
      <c r="U187" s="230">
        <v>0</v>
      </c>
      <c r="V187" s="230">
        <f>U187*H187</f>
        <v>0</v>
      </c>
      <c r="W187" s="230">
        <v>0</v>
      </c>
      <c r="X187" s="231">
        <f>W187*H187</f>
        <v>0</v>
      </c>
      <c r="Y187" s="35"/>
      <c r="Z187" s="35"/>
      <c r="AA187" s="35"/>
      <c r="AB187" s="35"/>
      <c r="AC187" s="35"/>
      <c r="AD187" s="35"/>
      <c r="AE187" s="35"/>
      <c r="AR187" s="232" t="s">
        <v>196</v>
      </c>
      <c r="AT187" s="232" t="s">
        <v>154</v>
      </c>
      <c r="AU187" s="232" t="s">
        <v>92</v>
      </c>
      <c r="AY187" s="14" t="s">
        <v>150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4" t="s">
        <v>90</v>
      </c>
      <c r="BK187" s="233">
        <f>ROUND(P187*H187,2)</f>
        <v>0</v>
      </c>
      <c r="BL187" s="14" t="s">
        <v>196</v>
      </c>
      <c r="BM187" s="232" t="s">
        <v>182</v>
      </c>
    </row>
    <row r="188" s="2" customFormat="1" ht="16.5" customHeight="1">
      <c r="A188" s="35"/>
      <c r="B188" s="36"/>
      <c r="C188" s="219" t="s">
        <v>334</v>
      </c>
      <c r="D188" s="219" t="s">
        <v>154</v>
      </c>
      <c r="E188" s="220" t="s">
        <v>650</v>
      </c>
      <c r="F188" s="221" t="s">
        <v>651</v>
      </c>
      <c r="G188" s="222" t="s">
        <v>157</v>
      </c>
      <c r="H188" s="223">
        <v>50</v>
      </c>
      <c r="I188" s="224"/>
      <c r="J188" s="224"/>
      <c r="K188" s="225">
        <f>ROUND(P188*H188,2)</f>
        <v>0</v>
      </c>
      <c r="L188" s="226"/>
      <c r="M188" s="41"/>
      <c r="N188" s="227" t="s">
        <v>1</v>
      </c>
      <c r="O188" s="228" t="s">
        <v>45</v>
      </c>
      <c r="P188" s="229">
        <f>I188+J188</f>
        <v>0</v>
      </c>
      <c r="Q188" s="229">
        <f>ROUND(I188*H188,2)</f>
        <v>0</v>
      </c>
      <c r="R188" s="229">
        <f>ROUND(J188*H188,2)</f>
        <v>0</v>
      </c>
      <c r="S188" s="88"/>
      <c r="T188" s="230">
        <f>S188*H188</f>
        <v>0</v>
      </c>
      <c r="U188" s="230">
        <v>0</v>
      </c>
      <c r="V188" s="230">
        <f>U188*H188</f>
        <v>0</v>
      </c>
      <c r="W188" s="230">
        <v>0</v>
      </c>
      <c r="X188" s="231">
        <f>W188*H188</f>
        <v>0</v>
      </c>
      <c r="Y188" s="35"/>
      <c r="Z188" s="35"/>
      <c r="AA188" s="35"/>
      <c r="AB188" s="35"/>
      <c r="AC188" s="35"/>
      <c r="AD188" s="35"/>
      <c r="AE188" s="35"/>
      <c r="AR188" s="232" t="s">
        <v>196</v>
      </c>
      <c r="AT188" s="232" t="s">
        <v>154</v>
      </c>
      <c r="AU188" s="232" t="s">
        <v>92</v>
      </c>
      <c r="AY188" s="14" t="s">
        <v>150</v>
      </c>
      <c r="BE188" s="233">
        <f>IF(O188="základní",K188,0)</f>
        <v>0</v>
      </c>
      <c r="BF188" s="233">
        <f>IF(O188="snížená",K188,0)</f>
        <v>0</v>
      </c>
      <c r="BG188" s="233">
        <f>IF(O188="zákl. přenesená",K188,0)</f>
        <v>0</v>
      </c>
      <c r="BH188" s="233">
        <f>IF(O188="sníž. přenesená",K188,0)</f>
        <v>0</v>
      </c>
      <c r="BI188" s="233">
        <f>IF(O188="nulová",K188,0)</f>
        <v>0</v>
      </c>
      <c r="BJ188" s="14" t="s">
        <v>90</v>
      </c>
      <c r="BK188" s="233">
        <f>ROUND(P188*H188,2)</f>
        <v>0</v>
      </c>
      <c r="BL188" s="14" t="s">
        <v>196</v>
      </c>
      <c r="BM188" s="232" t="s">
        <v>336</v>
      </c>
    </row>
    <row r="189" s="2" customFormat="1" ht="16.5" customHeight="1">
      <c r="A189" s="35"/>
      <c r="B189" s="36"/>
      <c r="C189" s="219" t="s">
        <v>272</v>
      </c>
      <c r="D189" s="219" t="s">
        <v>154</v>
      </c>
      <c r="E189" s="220" t="s">
        <v>652</v>
      </c>
      <c r="F189" s="221" t="s">
        <v>653</v>
      </c>
      <c r="G189" s="222" t="s">
        <v>199</v>
      </c>
      <c r="H189" s="223">
        <v>16</v>
      </c>
      <c r="I189" s="224"/>
      <c r="J189" s="224"/>
      <c r="K189" s="225">
        <f>ROUND(P189*H189,2)</f>
        <v>0</v>
      </c>
      <c r="L189" s="226"/>
      <c r="M189" s="41"/>
      <c r="N189" s="227" t="s">
        <v>1</v>
      </c>
      <c r="O189" s="228" t="s">
        <v>45</v>
      </c>
      <c r="P189" s="229">
        <f>I189+J189</f>
        <v>0</v>
      </c>
      <c r="Q189" s="229">
        <f>ROUND(I189*H189,2)</f>
        <v>0</v>
      </c>
      <c r="R189" s="229">
        <f>ROUND(J189*H189,2)</f>
        <v>0</v>
      </c>
      <c r="S189" s="88"/>
      <c r="T189" s="230">
        <f>S189*H189</f>
        <v>0</v>
      </c>
      <c r="U189" s="230">
        <v>0</v>
      </c>
      <c r="V189" s="230">
        <f>U189*H189</f>
        <v>0</v>
      </c>
      <c r="W189" s="230">
        <v>0</v>
      </c>
      <c r="X189" s="231">
        <f>W189*H189</f>
        <v>0</v>
      </c>
      <c r="Y189" s="35"/>
      <c r="Z189" s="35"/>
      <c r="AA189" s="35"/>
      <c r="AB189" s="35"/>
      <c r="AC189" s="35"/>
      <c r="AD189" s="35"/>
      <c r="AE189" s="35"/>
      <c r="AR189" s="232" t="s">
        <v>196</v>
      </c>
      <c r="AT189" s="232" t="s">
        <v>154</v>
      </c>
      <c r="AU189" s="232" t="s">
        <v>92</v>
      </c>
      <c r="AY189" s="14" t="s">
        <v>150</v>
      </c>
      <c r="BE189" s="233">
        <f>IF(O189="základní",K189,0)</f>
        <v>0</v>
      </c>
      <c r="BF189" s="233">
        <f>IF(O189="snížená",K189,0)</f>
        <v>0</v>
      </c>
      <c r="BG189" s="233">
        <f>IF(O189="zákl. přenesená",K189,0)</f>
        <v>0</v>
      </c>
      <c r="BH189" s="233">
        <f>IF(O189="sníž. přenesená",K189,0)</f>
        <v>0</v>
      </c>
      <c r="BI189" s="233">
        <f>IF(O189="nulová",K189,0)</f>
        <v>0</v>
      </c>
      <c r="BJ189" s="14" t="s">
        <v>90</v>
      </c>
      <c r="BK189" s="233">
        <f>ROUND(P189*H189,2)</f>
        <v>0</v>
      </c>
      <c r="BL189" s="14" t="s">
        <v>196</v>
      </c>
      <c r="BM189" s="232" t="s">
        <v>338</v>
      </c>
    </row>
    <row r="190" s="2" customFormat="1" ht="16.5" customHeight="1">
      <c r="A190" s="35"/>
      <c r="B190" s="36"/>
      <c r="C190" s="219" t="s">
        <v>339</v>
      </c>
      <c r="D190" s="219" t="s">
        <v>154</v>
      </c>
      <c r="E190" s="220" t="s">
        <v>654</v>
      </c>
      <c r="F190" s="221" t="s">
        <v>655</v>
      </c>
      <c r="G190" s="222" t="s">
        <v>199</v>
      </c>
      <c r="H190" s="223">
        <v>26</v>
      </c>
      <c r="I190" s="224"/>
      <c r="J190" s="224"/>
      <c r="K190" s="225">
        <f>ROUND(P190*H190,2)</f>
        <v>0</v>
      </c>
      <c r="L190" s="226"/>
      <c r="M190" s="41"/>
      <c r="N190" s="227" t="s">
        <v>1</v>
      </c>
      <c r="O190" s="228" t="s">
        <v>45</v>
      </c>
      <c r="P190" s="229">
        <f>I190+J190</f>
        <v>0</v>
      </c>
      <c r="Q190" s="229">
        <f>ROUND(I190*H190,2)</f>
        <v>0</v>
      </c>
      <c r="R190" s="229">
        <f>ROUND(J190*H190,2)</f>
        <v>0</v>
      </c>
      <c r="S190" s="88"/>
      <c r="T190" s="230">
        <f>S190*H190</f>
        <v>0</v>
      </c>
      <c r="U190" s="230">
        <v>0</v>
      </c>
      <c r="V190" s="230">
        <f>U190*H190</f>
        <v>0</v>
      </c>
      <c r="W190" s="230">
        <v>0</v>
      </c>
      <c r="X190" s="231">
        <f>W190*H190</f>
        <v>0</v>
      </c>
      <c r="Y190" s="35"/>
      <c r="Z190" s="35"/>
      <c r="AA190" s="35"/>
      <c r="AB190" s="35"/>
      <c r="AC190" s="35"/>
      <c r="AD190" s="35"/>
      <c r="AE190" s="35"/>
      <c r="AR190" s="232" t="s">
        <v>196</v>
      </c>
      <c r="AT190" s="232" t="s">
        <v>154</v>
      </c>
      <c r="AU190" s="232" t="s">
        <v>92</v>
      </c>
      <c r="AY190" s="14" t="s">
        <v>150</v>
      </c>
      <c r="BE190" s="233">
        <f>IF(O190="základní",K190,0)</f>
        <v>0</v>
      </c>
      <c r="BF190" s="233">
        <f>IF(O190="snížená",K190,0)</f>
        <v>0</v>
      </c>
      <c r="BG190" s="233">
        <f>IF(O190="zákl. přenesená",K190,0)</f>
        <v>0</v>
      </c>
      <c r="BH190" s="233">
        <f>IF(O190="sníž. přenesená",K190,0)</f>
        <v>0</v>
      </c>
      <c r="BI190" s="233">
        <f>IF(O190="nulová",K190,0)</f>
        <v>0</v>
      </c>
      <c r="BJ190" s="14" t="s">
        <v>90</v>
      </c>
      <c r="BK190" s="233">
        <f>ROUND(P190*H190,2)</f>
        <v>0</v>
      </c>
      <c r="BL190" s="14" t="s">
        <v>196</v>
      </c>
      <c r="BM190" s="232" t="s">
        <v>341</v>
      </c>
    </row>
    <row r="191" s="2" customFormat="1" ht="16.5" customHeight="1">
      <c r="A191" s="35"/>
      <c r="B191" s="36"/>
      <c r="C191" s="219" t="s">
        <v>275</v>
      </c>
      <c r="D191" s="219" t="s">
        <v>154</v>
      </c>
      <c r="E191" s="220" t="s">
        <v>656</v>
      </c>
      <c r="F191" s="221" t="s">
        <v>657</v>
      </c>
      <c r="G191" s="222" t="s">
        <v>199</v>
      </c>
      <c r="H191" s="223">
        <v>32</v>
      </c>
      <c r="I191" s="224"/>
      <c r="J191" s="224"/>
      <c r="K191" s="225">
        <f>ROUND(P191*H191,2)</f>
        <v>0</v>
      </c>
      <c r="L191" s="226"/>
      <c r="M191" s="41"/>
      <c r="N191" s="227" t="s">
        <v>1</v>
      </c>
      <c r="O191" s="228" t="s">
        <v>45</v>
      </c>
      <c r="P191" s="229">
        <f>I191+J191</f>
        <v>0</v>
      </c>
      <c r="Q191" s="229">
        <f>ROUND(I191*H191,2)</f>
        <v>0</v>
      </c>
      <c r="R191" s="229">
        <f>ROUND(J191*H191,2)</f>
        <v>0</v>
      </c>
      <c r="S191" s="88"/>
      <c r="T191" s="230">
        <f>S191*H191</f>
        <v>0</v>
      </c>
      <c r="U191" s="230">
        <v>0</v>
      </c>
      <c r="V191" s="230">
        <f>U191*H191</f>
        <v>0</v>
      </c>
      <c r="W191" s="230">
        <v>0</v>
      </c>
      <c r="X191" s="231">
        <f>W191*H191</f>
        <v>0</v>
      </c>
      <c r="Y191" s="35"/>
      <c r="Z191" s="35"/>
      <c r="AA191" s="35"/>
      <c r="AB191" s="35"/>
      <c r="AC191" s="35"/>
      <c r="AD191" s="35"/>
      <c r="AE191" s="35"/>
      <c r="AR191" s="232" t="s">
        <v>196</v>
      </c>
      <c r="AT191" s="232" t="s">
        <v>154</v>
      </c>
      <c r="AU191" s="232" t="s">
        <v>92</v>
      </c>
      <c r="AY191" s="14" t="s">
        <v>150</v>
      </c>
      <c r="BE191" s="233">
        <f>IF(O191="základní",K191,0)</f>
        <v>0</v>
      </c>
      <c r="BF191" s="233">
        <f>IF(O191="snížená",K191,0)</f>
        <v>0</v>
      </c>
      <c r="BG191" s="233">
        <f>IF(O191="zákl. přenesená",K191,0)</f>
        <v>0</v>
      </c>
      <c r="BH191" s="233">
        <f>IF(O191="sníž. přenesená",K191,0)</f>
        <v>0</v>
      </c>
      <c r="BI191" s="233">
        <f>IF(O191="nulová",K191,0)</f>
        <v>0</v>
      </c>
      <c r="BJ191" s="14" t="s">
        <v>90</v>
      </c>
      <c r="BK191" s="233">
        <f>ROUND(P191*H191,2)</f>
        <v>0</v>
      </c>
      <c r="BL191" s="14" t="s">
        <v>196</v>
      </c>
      <c r="BM191" s="232" t="s">
        <v>344</v>
      </c>
    </row>
    <row r="192" s="12" customFormat="1" ht="22.8" customHeight="1">
      <c r="A192" s="12"/>
      <c r="B192" s="202"/>
      <c r="C192" s="203"/>
      <c r="D192" s="204" t="s">
        <v>81</v>
      </c>
      <c r="E192" s="217" t="s">
        <v>658</v>
      </c>
      <c r="F192" s="217" t="s">
        <v>659</v>
      </c>
      <c r="G192" s="203"/>
      <c r="H192" s="203"/>
      <c r="I192" s="206"/>
      <c r="J192" s="206"/>
      <c r="K192" s="218">
        <f>BK192</f>
        <v>0</v>
      </c>
      <c r="L192" s="203"/>
      <c r="M192" s="208"/>
      <c r="N192" s="209"/>
      <c r="O192" s="210"/>
      <c r="P192" s="210"/>
      <c r="Q192" s="211">
        <f>SUM(Q193:Q194)</f>
        <v>0</v>
      </c>
      <c r="R192" s="211">
        <f>SUM(R193:R194)</f>
        <v>0</v>
      </c>
      <c r="S192" s="210"/>
      <c r="T192" s="212">
        <f>SUM(T193:T194)</f>
        <v>0</v>
      </c>
      <c r="U192" s="210"/>
      <c r="V192" s="212">
        <f>SUM(V193:V194)</f>
        <v>0</v>
      </c>
      <c r="W192" s="210"/>
      <c r="X192" s="213">
        <f>SUM(X193:X194)</f>
        <v>0</v>
      </c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81</v>
      </c>
      <c r="AU192" s="215" t="s">
        <v>90</v>
      </c>
      <c r="AY192" s="214" t="s">
        <v>150</v>
      </c>
      <c r="BK192" s="216">
        <f>SUM(BK193:BK194)</f>
        <v>0</v>
      </c>
    </row>
    <row r="193" s="2" customFormat="1" ht="33" customHeight="1">
      <c r="A193" s="35"/>
      <c r="B193" s="36"/>
      <c r="C193" s="219" t="s">
        <v>345</v>
      </c>
      <c r="D193" s="219" t="s">
        <v>154</v>
      </c>
      <c r="E193" s="220" t="s">
        <v>660</v>
      </c>
      <c r="F193" s="221" t="s">
        <v>661</v>
      </c>
      <c r="G193" s="222" t="s">
        <v>199</v>
      </c>
      <c r="H193" s="223">
        <v>4</v>
      </c>
      <c r="I193" s="224"/>
      <c r="J193" s="224"/>
      <c r="K193" s="225">
        <f>ROUND(P193*H193,2)</f>
        <v>0</v>
      </c>
      <c r="L193" s="226"/>
      <c r="M193" s="41"/>
      <c r="N193" s="227" t="s">
        <v>1</v>
      </c>
      <c r="O193" s="228" t="s">
        <v>45</v>
      </c>
      <c r="P193" s="229">
        <f>I193+J193</f>
        <v>0</v>
      </c>
      <c r="Q193" s="229">
        <f>ROUND(I193*H193,2)</f>
        <v>0</v>
      </c>
      <c r="R193" s="229">
        <f>ROUND(J193*H193,2)</f>
        <v>0</v>
      </c>
      <c r="S193" s="88"/>
      <c r="T193" s="230">
        <f>S193*H193</f>
        <v>0</v>
      </c>
      <c r="U193" s="230">
        <v>0</v>
      </c>
      <c r="V193" s="230">
        <f>U193*H193</f>
        <v>0</v>
      </c>
      <c r="W193" s="230">
        <v>0</v>
      </c>
      <c r="X193" s="231">
        <f>W193*H193</f>
        <v>0</v>
      </c>
      <c r="Y193" s="35"/>
      <c r="Z193" s="35"/>
      <c r="AA193" s="35"/>
      <c r="AB193" s="35"/>
      <c r="AC193" s="35"/>
      <c r="AD193" s="35"/>
      <c r="AE193" s="35"/>
      <c r="AR193" s="232" t="s">
        <v>196</v>
      </c>
      <c r="AT193" s="232" t="s">
        <v>154</v>
      </c>
      <c r="AU193" s="232" t="s">
        <v>92</v>
      </c>
      <c r="AY193" s="14" t="s">
        <v>150</v>
      </c>
      <c r="BE193" s="233">
        <f>IF(O193="základní",K193,0)</f>
        <v>0</v>
      </c>
      <c r="BF193" s="233">
        <f>IF(O193="snížená",K193,0)</f>
        <v>0</v>
      </c>
      <c r="BG193" s="233">
        <f>IF(O193="zákl. přenesená",K193,0)</f>
        <v>0</v>
      </c>
      <c r="BH193" s="233">
        <f>IF(O193="sníž. přenesená",K193,0)</f>
        <v>0</v>
      </c>
      <c r="BI193" s="233">
        <f>IF(O193="nulová",K193,0)</f>
        <v>0</v>
      </c>
      <c r="BJ193" s="14" t="s">
        <v>90</v>
      </c>
      <c r="BK193" s="233">
        <f>ROUND(P193*H193,2)</f>
        <v>0</v>
      </c>
      <c r="BL193" s="14" t="s">
        <v>196</v>
      </c>
      <c r="BM193" s="232" t="s">
        <v>348</v>
      </c>
    </row>
    <row r="194" s="2" customFormat="1" ht="16.5" customHeight="1">
      <c r="A194" s="35"/>
      <c r="B194" s="36"/>
      <c r="C194" s="219" t="s">
        <v>278</v>
      </c>
      <c r="D194" s="219" t="s">
        <v>154</v>
      </c>
      <c r="E194" s="220" t="s">
        <v>662</v>
      </c>
      <c r="F194" s="221" t="s">
        <v>663</v>
      </c>
      <c r="G194" s="222" t="s">
        <v>166</v>
      </c>
      <c r="H194" s="223">
        <v>2</v>
      </c>
      <c r="I194" s="224"/>
      <c r="J194" s="224"/>
      <c r="K194" s="225">
        <f>ROUND(P194*H194,2)</f>
        <v>0</v>
      </c>
      <c r="L194" s="226"/>
      <c r="M194" s="41"/>
      <c r="N194" s="227" t="s">
        <v>1</v>
      </c>
      <c r="O194" s="228" t="s">
        <v>45</v>
      </c>
      <c r="P194" s="229">
        <f>I194+J194</f>
        <v>0</v>
      </c>
      <c r="Q194" s="229">
        <f>ROUND(I194*H194,2)</f>
        <v>0</v>
      </c>
      <c r="R194" s="229">
        <f>ROUND(J194*H194,2)</f>
        <v>0</v>
      </c>
      <c r="S194" s="88"/>
      <c r="T194" s="230">
        <f>S194*H194</f>
        <v>0</v>
      </c>
      <c r="U194" s="230">
        <v>0</v>
      </c>
      <c r="V194" s="230">
        <f>U194*H194</f>
        <v>0</v>
      </c>
      <c r="W194" s="230">
        <v>0</v>
      </c>
      <c r="X194" s="231">
        <f>W194*H194</f>
        <v>0</v>
      </c>
      <c r="Y194" s="35"/>
      <c r="Z194" s="35"/>
      <c r="AA194" s="35"/>
      <c r="AB194" s="35"/>
      <c r="AC194" s="35"/>
      <c r="AD194" s="35"/>
      <c r="AE194" s="35"/>
      <c r="AR194" s="232" t="s">
        <v>196</v>
      </c>
      <c r="AT194" s="232" t="s">
        <v>154</v>
      </c>
      <c r="AU194" s="232" t="s">
        <v>92</v>
      </c>
      <c r="AY194" s="14" t="s">
        <v>150</v>
      </c>
      <c r="BE194" s="233">
        <f>IF(O194="základní",K194,0)</f>
        <v>0</v>
      </c>
      <c r="BF194" s="233">
        <f>IF(O194="snížená",K194,0)</f>
        <v>0</v>
      </c>
      <c r="BG194" s="233">
        <f>IF(O194="zákl. přenesená",K194,0)</f>
        <v>0</v>
      </c>
      <c r="BH194" s="233">
        <f>IF(O194="sníž. přenesená",K194,0)</f>
        <v>0</v>
      </c>
      <c r="BI194" s="233">
        <f>IF(O194="nulová",K194,0)</f>
        <v>0</v>
      </c>
      <c r="BJ194" s="14" t="s">
        <v>90</v>
      </c>
      <c r="BK194" s="233">
        <f>ROUND(P194*H194,2)</f>
        <v>0</v>
      </c>
      <c r="BL194" s="14" t="s">
        <v>196</v>
      </c>
      <c r="BM194" s="232" t="s">
        <v>351</v>
      </c>
    </row>
    <row r="195" s="12" customFormat="1" ht="22.8" customHeight="1">
      <c r="A195" s="12"/>
      <c r="B195" s="202"/>
      <c r="C195" s="203"/>
      <c r="D195" s="204" t="s">
        <v>81</v>
      </c>
      <c r="E195" s="217" t="s">
        <v>154</v>
      </c>
      <c r="F195" s="217" t="s">
        <v>664</v>
      </c>
      <c r="G195" s="203"/>
      <c r="H195" s="203"/>
      <c r="I195" s="206"/>
      <c r="J195" s="206"/>
      <c r="K195" s="218">
        <f>BK195</f>
        <v>0</v>
      </c>
      <c r="L195" s="203"/>
      <c r="M195" s="208"/>
      <c r="N195" s="209"/>
      <c r="O195" s="210"/>
      <c r="P195" s="210"/>
      <c r="Q195" s="211">
        <f>SUM(Q196:Q198)</f>
        <v>0</v>
      </c>
      <c r="R195" s="211">
        <f>SUM(R196:R198)</f>
        <v>0</v>
      </c>
      <c r="S195" s="210"/>
      <c r="T195" s="212">
        <f>SUM(T196:T198)</f>
        <v>0</v>
      </c>
      <c r="U195" s="210"/>
      <c r="V195" s="212">
        <f>SUM(V196:V198)</f>
        <v>0</v>
      </c>
      <c r="W195" s="210"/>
      <c r="X195" s="213">
        <f>SUM(X196:X198)</f>
        <v>0</v>
      </c>
      <c r="Y195" s="12"/>
      <c r="Z195" s="12"/>
      <c r="AA195" s="12"/>
      <c r="AB195" s="12"/>
      <c r="AC195" s="12"/>
      <c r="AD195" s="12"/>
      <c r="AE195" s="12"/>
      <c r="AR195" s="214" t="s">
        <v>90</v>
      </c>
      <c r="AT195" s="215" t="s">
        <v>81</v>
      </c>
      <c r="AU195" s="215" t="s">
        <v>90</v>
      </c>
      <c r="AY195" s="214" t="s">
        <v>150</v>
      </c>
      <c r="BK195" s="216">
        <f>SUM(BK196:BK198)</f>
        <v>0</v>
      </c>
    </row>
    <row r="196" s="2" customFormat="1" ht="16.5" customHeight="1">
      <c r="A196" s="35"/>
      <c r="B196" s="36"/>
      <c r="C196" s="219" t="s">
        <v>352</v>
      </c>
      <c r="D196" s="219" t="s">
        <v>154</v>
      </c>
      <c r="E196" s="220" t="s">
        <v>665</v>
      </c>
      <c r="F196" s="221" t="s">
        <v>666</v>
      </c>
      <c r="G196" s="222" t="s">
        <v>172</v>
      </c>
      <c r="H196" s="223">
        <v>32</v>
      </c>
      <c r="I196" s="224"/>
      <c r="J196" s="224"/>
      <c r="K196" s="225">
        <f>ROUND(P196*H196,2)</f>
        <v>0</v>
      </c>
      <c r="L196" s="226"/>
      <c r="M196" s="41"/>
      <c r="N196" s="227" t="s">
        <v>1</v>
      </c>
      <c r="O196" s="228" t="s">
        <v>45</v>
      </c>
      <c r="P196" s="229">
        <f>I196+J196</f>
        <v>0</v>
      </c>
      <c r="Q196" s="229">
        <f>ROUND(I196*H196,2)</f>
        <v>0</v>
      </c>
      <c r="R196" s="229">
        <f>ROUND(J196*H196,2)</f>
        <v>0</v>
      </c>
      <c r="S196" s="88"/>
      <c r="T196" s="230">
        <f>S196*H196</f>
        <v>0</v>
      </c>
      <c r="U196" s="230">
        <v>0</v>
      </c>
      <c r="V196" s="230">
        <f>U196*H196</f>
        <v>0</v>
      </c>
      <c r="W196" s="230">
        <v>0</v>
      </c>
      <c r="X196" s="231">
        <f>W196*H196</f>
        <v>0</v>
      </c>
      <c r="Y196" s="35"/>
      <c r="Z196" s="35"/>
      <c r="AA196" s="35"/>
      <c r="AB196" s="35"/>
      <c r="AC196" s="35"/>
      <c r="AD196" s="35"/>
      <c r="AE196" s="35"/>
      <c r="AR196" s="232" t="s">
        <v>196</v>
      </c>
      <c r="AT196" s="232" t="s">
        <v>154</v>
      </c>
      <c r="AU196" s="232" t="s">
        <v>92</v>
      </c>
      <c r="AY196" s="14" t="s">
        <v>150</v>
      </c>
      <c r="BE196" s="233">
        <f>IF(O196="základní",K196,0)</f>
        <v>0</v>
      </c>
      <c r="BF196" s="233">
        <f>IF(O196="snížená",K196,0)</f>
        <v>0</v>
      </c>
      <c r="BG196" s="233">
        <f>IF(O196="zákl. přenesená",K196,0)</f>
        <v>0</v>
      </c>
      <c r="BH196" s="233">
        <f>IF(O196="sníž. přenesená",K196,0)</f>
        <v>0</v>
      </c>
      <c r="BI196" s="233">
        <f>IF(O196="nulová",K196,0)</f>
        <v>0</v>
      </c>
      <c r="BJ196" s="14" t="s">
        <v>90</v>
      </c>
      <c r="BK196" s="233">
        <f>ROUND(P196*H196,2)</f>
        <v>0</v>
      </c>
      <c r="BL196" s="14" t="s">
        <v>196</v>
      </c>
      <c r="BM196" s="232" t="s">
        <v>354</v>
      </c>
    </row>
    <row r="197" s="2" customFormat="1" ht="16.5" customHeight="1">
      <c r="A197" s="35"/>
      <c r="B197" s="36"/>
      <c r="C197" s="219" t="s">
        <v>280</v>
      </c>
      <c r="D197" s="219" t="s">
        <v>154</v>
      </c>
      <c r="E197" s="220" t="s">
        <v>667</v>
      </c>
      <c r="F197" s="221" t="s">
        <v>668</v>
      </c>
      <c r="G197" s="222" t="s">
        <v>172</v>
      </c>
      <c r="H197" s="223">
        <v>32</v>
      </c>
      <c r="I197" s="224"/>
      <c r="J197" s="224"/>
      <c r="K197" s="225">
        <f>ROUND(P197*H197,2)</f>
        <v>0</v>
      </c>
      <c r="L197" s="226"/>
      <c r="M197" s="41"/>
      <c r="N197" s="227" t="s">
        <v>1</v>
      </c>
      <c r="O197" s="228" t="s">
        <v>45</v>
      </c>
      <c r="P197" s="229">
        <f>I197+J197</f>
        <v>0</v>
      </c>
      <c r="Q197" s="229">
        <f>ROUND(I197*H197,2)</f>
        <v>0</v>
      </c>
      <c r="R197" s="229">
        <f>ROUND(J197*H197,2)</f>
        <v>0</v>
      </c>
      <c r="S197" s="88"/>
      <c r="T197" s="230">
        <f>S197*H197</f>
        <v>0</v>
      </c>
      <c r="U197" s="230">
        <v>0</v>
      </c>
      <c r="V197" s="230">
        <f>U197*H197</f>
        <v>0</v>
      </c>
      <c r="W197" s="230">
        <v>0</v>
      </c>
      <c r="X197" s="231">
        <f>W197*H197</f>
        <v>0</v>
      </c>
      <c r="Y197" s="35"/>
      <c r="Z197" s="35"/>
      <c r="AA197" s="35"/>
      <c r="AB197" s="35"/>
      <c r="AC197" s="35"/>
      <c r="AD197" s="35"/>
      <c r="AE197" s="35"/>
      <c r="AR197" s="232" t="s">
        <v>196</v>
      </c>
      <c r="AT197" s="232" t="s">
        <v>154</v>
      </c>
      <c r="AU197" s="232" t="s">
        <v>92</v>
      </c>
      <c r="AY197" s="14" t="s">
        <v>150</v>
      </c>
      <c r="BE197" s="233">
        <f>IF(O197="základní",K197,0)</f>
        <v>0</v>
      </c>
      <c r="BF197" s="233">
        <f>IF(O197="snížená",K197,0)</f>
        <v>0</v>
      </c>
      <c r="BG197" s="233">
        <f>IF(O197="zákl. přenesená",K197,0)</f>
        <v>0</v>
      </c>
      <c r="BH197" s="233">
        <f>IF(O197="sníž. přenesená",K197,0)</f>
        <v>0</v>
      </c>
      <c r="BI197" s="233">
        <f>IF(O197="nulová",K197,0)</f>
        <v>0</v>
      </c>
      <c r="BJ197" s="14" t="s">
        <v>90</v>
      </c>
      <c r="BK197" s="233">
        <f>ROUND(P197*H197,2)</f>
        <v>0</v>
      </c>
      <c r="BL197" s="14" t="s">
        <v>196</v>
      </c>
      <c r="BM197" s="232" t="s">
        <v>356</v>
      </c>
    </row>
    <row r="198" s="2" customFormat="1" ht="16.5" customHeight="1">
      <c r="A198" s="35"/>
      <c r="B198" s="36"/>
      <c r="C198" s="219" t="s">
        <v>359</v>
      </c>
      <c r="D198" s="219" t="s">
        <v>154</v>
      </c>
      <c r="E198" s="220" t="s">
        <v>669</v>
      </c>
      <c r="F198" s="221" t="s">
        <v>670</v>
      </c>
      <c r="G198" s="222" t="s">
        <v>166</v>
      </c>
      <c r="H198" s="223">
        <v>16</v>
      </c>
      <c r="I198" s="224"/>
      <c r="J198" s="224"/>
      <c r="K198" s="225">
        <f>ROUND(P198*H198,2)</f>
        <v>0</v>
      </c>
      <c r="L198" s="226"/>
      <c r="M198" s="41"/>
      <c r="N198" s="227" t="s">
        <v>1</v>
      </c>
      <c r="O198" s="228" t="s">
        <v>45</v>
      </c>
      <c r="P198" s="229">
        <f>I198+J198</f>
        <v>0</v>
      </c>
      <c r="Q198" s="229">
        <f>ROUND(I198*H198,2)</f>
        <v>0</v>
      </c>
      <c r="R198" s="229">
        <f>ROUND(J198*H198,2)</f>
        <v>0</v>
      </c>
      <c r="S198" s="88"/>
      <c r="T198" s="230">
        <f>S198*H198</f>
        <v>0</v>
      </c>
      <c r="U198" s="230">
        <v>0</v>
      </c>
      <c r="V198" s="230">
        <f>U198*H198</f>
        <v>0</v>
      </c>
      <c r="W198" s="230">
        <v>0</v>
      </c>
      <c r="X198" s="231">
        <f>W198*H198</f>
        <v>0</v>
      </c>
      <c r="Y198" s="35"/>
      <c r="Z198" s="35"/>
      <c r="AA198" s="35"/>
      <c r="AB198" s="35"/>
      <c r="AC198" s="35"/>
      <c r="AD198" s="35"/>
      <c r="AE198" s="35"/>
      <c r="AR198" s="232" t="s">
        <v>196</v>
      </c>
      <c r="AT198" s="232" t="s">
        <v>154</v>
      </c>
      <c r="AU198" s="232" t="s">
        <v>92</v>
      </c>
      <c r="AY198" s="14" t="s">
        <v>150</v>
      </c>
      <c r="BE198" s="233">
        <f>IF(O198="základní",K198,0)</f>
        <v>0</v>
      </c>
      <c r="BF198" s="233">
        <f>IF(O198="snížená",K198,0)</f>
        <v>0</v>
      </c>
      <c r="BG198" s="233">
        <f>IF(O198="zákl. přenesená",K198,0)</f>
        <v>0</v>
      </c>
      <c r="BH198" s="233">
        <f>IF(O198="sníž. přenesená",K198,0)</f>
        <v>0</v>
      </c>
      <c r="BI198" s="233">
        <f>IF(O198="nulová",K198,0)</f>
        <v>0</v>
      </c>
      <c r="BJ198" s="14" t="s">
        <v>90</v>
      </c>
      <c r="BK198" s="233">
        <f>ROUND(P198*H198,2)</f>
        <v>0</v>
      </c>
      <c r="BL198" s="14" t="s">
        <v>196</v>
      </c>
      <c r="BM198" s="232" t="s">
        <v>362</v>
      </c>
    </row>
    <row r="199" s="12" customFormat="1" ht="22.8" customHeight="1">
      <c r="A199" s="12"/>
      <c r="B199" s="202"/>
      <c r="C199" s="203"/>
      <c r="D199" s="204" t="s">
        <v>81</v>
      </c>
      <c r="E199" s="217" t="s">
        <v>671</v>
      </c>
      <c r="F199" s="217" t="s">
        <v>429</v>
      </c>
      <c r="G199" s="203"/>
      <c r="H199" s="203"/>
      <c r="I199" s="206"/>
      <c r="J199" s="206"/>
      <c r="K199" s="218">
        <f>BK199</f>
        <v>0</v>
      </c>
      <c r="L199" s="203"/>
      <c r="M199" s="208"/>
      <c r="N199" s="209"/>
      <c r="O199" s="210"/>
      <c r="P199" s="210"/>
      <c r="Q199" s="211">
        <f>SUM(Q200:Q209)</f>
        <v>0</v>
      </c>
      <c r="R199" s="211">
        <f>SUM(R200:R209)</f>
        <v>0</v>
      </c>
      <c r="S199" s="210"/>
      <c r="T199" s="212">
        <f>SUM(T200:T209)</f>
        <v>0</v>
      </c>
      <c r="U199" s="210"/>
      <c r="V199" s="212">
        <f>SUM(V200:V209)</f>
        <v>0</v>
      </c>
      <c r="W199" s="210"/>
      <c r="X199" s="213">
        <f>SUM(X200:X209)</f>
        <v>0</v>
      </c>
      <c r="Y199" s="12"/>
      <c r="Z199" s="12"/>
      <c r="AA199" s="12"/>
      <c r="AB199" s="12"/>
      <c r="AC199" s="12"/>
      <c r="AD199" s="12"/>
      <c r="AE199" s="12"/>
      <c r="AR199" s="214" t="s">
        <v>90</v>
      </c>
      <c r="AT199" s="215" t="s">
        <v>81</v>
      </c>
      <c r="AU199" s="215" t="s">
        <v>90</v>
      </c>
      <c r="AY199" s="214" t="s">
        <v>150</v>
      </c>
      <c r="BK199" s="216">
        <f>SUM(BK200:BK209)</f>
        <v>0</v>
      </c>
    </row>
    <row r="200" s="2" customFormat="1" ht="16.5" customHeight="1">
      <c r="A200" s="35"/>
      <c r="B200" s="36"/>
      <c r="C200" s="219" t="s">
        <v>283</v>
      </c>
      <c r="D200" s="219" t="s">
        <v>154</v>
      </c>
      <c r="E200" s="220" t="s">
        <v>672</v>
      </c>
      <c r="F200" s="221" t="s">
        <v>673</v>
      </c>
      <c r="G200" s="222" t="s">
        <v>195</v>
      </c>
      <c r="H200" s="223">
        <v>1</v>
      </c>
      <c r="I200" s="224"/>
      <c r="J200" s="224"/>
      <c r="K200" s="225">
        <f>ROUND(P200*H200,2)</f>
        <v>0</v>
      </c>
      <c r="L200" s="226"/>
      <c r="M200" s="41"/>
      <c r="N200" s="227" t="s">
        <v>1</v>
      </c>
      <c r="O200" s="228" t="s">
        <v>45</v>
      </c>
      <c r="P200" s="229">
        <f>I200+J200</f>
        <v>0</v>
      </c>
      <c r="Q200" s="229">
        <f>ROUND(I200*H200,2)</f>
        <v>0</v>
      </c>
      <c r="R200" s="229">
        <f>ROUND(J200*H200,2)</f>
        <v>0</v>
      </c>
      <c r="S200" s="88"/>
      <c r="T200" s="230">
        <f>S200*H200</f>
        <v>0</v>
      </c>
      <c r="U200" s="230">
        <v>0</v>
      </c>
      <c r="V200" s="230">
        <f>U200*H200</f>
        <v>0</v>
      </c>
      <c r="W200" s="230">
        <v>0</v>
      </c>
      <c r="X200" s="231">
        <f>W200*H200</f>
        <v>0</v>
      </c>
      <c r="Y200" s="35"/>
      <c r="Z200" s="35"/>
      <c r="AA200" s="35"/>
      <c r="AB200" s="35"/>
      <c r="AC200" s="35"/>
      <c r="AD200" s="35"/>
      <c r="AE200" s="35"/>
      <c r="AR200" s="232" t="s">
        <v>196</v>
      </c>
      <c r="AT200" s="232" t="s">
        <v>154</v>
      </c>
      <c r="AU200" s="232" t="s">
        <v>92</v>
      </c>
      <c r="AY200" s="14" t="s">
        <v>150</v>
      </c>
      <c r="BE200" s="233">
        <f>IF(O200="základní",K200,0)</f>
        <v>0</v>
      </c>
      <c r="BF200" s="233">
        <f>IF(O200="snížená",K200,0)</f>
        <v>0</v>
      </c>
      <c r="BG200" s="233">
        <f>IF(O200="zákl. přenesená",K200,0)</f>
        <v>0</v>
      </c>
      <c r="BH200" s="233">
        <f>IF(O200="sníž. přenesená",K200,0)</f>
        <v>0</v>
      </c>
      <c r="BI200" s="233">
        <f>IF(O200="nulová",K200,0)</f>
        <v>0</v>
      </c>
      <c r="BJ200" s="14" t="s">
        <v>90</v>
      </c>
      <c r="BK200" s="233">
        <f>ROUND(P200*H200,2)</f>
        <v>0</v>
      </c>
      <c r="BL200" s="14" t="s">
        <v>196</v>
      </c>
      <c r="BM200" s="232" t="s">
        <v>365</v>
      </c>
    </row>
    <row r="201" s="2" customFormat="1" ht="16.5" customHeight="1">
      <c r="A201" s="35"/>
      <c r="B201" s="36"/>
      <c r="C201" s="219" t="s">
        <v>366</v>
      </c>
      <c r="D201" s="219" t="s">
        <v>154</v>
      </c>
      <c r="E201" s="220" t="s">
        <v>674</v>
      </c>
      <c r="F201" s="221" t="s">
        <v>675</v>
      </c>
      <c r="G201" s="222" t="s">
        <v>195</v>
      </c>
      <c r="H201" s="223">
        <v>1</v>
      </c>
      <c r="I201" s="224"/>
      <c r="J201" s="224"/>
      <c r="K201" s="225">
        <f>ROUND(P201*H201,2)</f>
        <v>0</v>
      </c>
      <c r="L201" s="226"/>
      <c r="M201" s="41"/>
      <c r="N201" s="227" t="s">
        <v>1</v>
      </c>
      <c r="O201" s="228" t="s">
        <v>45</v>
      </c>
      <c r="P201" s="229">
        <f>I201+J201</f>
        <v>0</v>
      </c>
      <c r="Q201" s="229">
        <f>ROUND(I201*H201,2)</f>
        <v>0</v>
      </c>
      <c r="R201" s="229">
        <f>ROUND(J201*H201,2)</f>
        <v>0</v>
      </c>
      <c r="S201" s="88"/>
      <c r="T201" s="230">
        <f>S201*H201</f>
        <v>0</v>
      </c>
      <c r="U201" s="230">
        <v>0</v>
      </c>
      <c r="V201" s="230">
        <f>U201*H201</f>
        <v>0</v>
      </c>
      <c r="W201" s="230">
        <v>0</v>
      </c>
      <c r="X201" s="231">
        <f>W201*H201</f>
        <v>0</v>
      </c>
      <c r="Y201" s="35"/>
      <c r="Z201" s="35"/>
      <c r="AA201" s="35"/>
      <c r="AB201" s="35"/>
      <c r="AC201" s="35"/>
      <c r="AD201" s="35"/>
      <c r="AE201" s="35"/>
      <c r="AR201" s="232" t="s">
        <v>196</v>
      </c>
      <c r="AT201" s="232" t="s">
        <v>154</v>
      </c>
      <c r="AU201" s="232" t="s">
        <v>92</v>
      </c>
      <c r="AY201" s="14" t="s">
        <v>150</v>
      </c>
      <c r="BE201" s="233">
        <f>IF(O201="základní",K201,0)</f>
        <v>0</v>
      </c>
      <c r="BF201" s="233">
        <f>IF(O201="snížená",K201,0)</f>
        <v>0</v>
      </c>
      <c r="BG201" s="233">
        <f>IF(O201="zákl. přenesená",K201,0)</f>
        <v>0</v>
      </c>
      <c r="BH201" s="233">
        <f>IF(O201="sníž. přenesená",K201,0)</f>
        <v>0</v>
      </c>
      <c r="BI201" s="233">
        <f>IF(O201="nulová",K201,0)</f>
        <v>0</v>
      </c>
      <c r="BJ201" s="14" t="s">
        <v>90</v>
      </c>
      <c r="BK201" s="233">
        <f>ROUND(P201*H201,2)</f>
        <v>0</v>
      </c>
      <c r="BL201" s="14" t="s">
        <v>196</v>
      </c>
      <c r="BM201" s="232" t="s">
        <v>369</v>
      </c>
    </row>
    <row r="202" s="2" customFormat="1" ht="16.5" customHeight="1">
      <c r="A202" s="35"/>
      <c r="B202" s="36"/>
      <c r="C202" s="219" t="s">
        <v>285</v>
      </c>
      <c r="D202" s="219" t="s">
        <v>154</v>
      </c>
      <c r="E202" s="220" t="s">
        <v>676</v>
      </c>
      <c r="F202" s="221" t="s">
        <v>677</v>
      </c>
      <c r="G202" s="222" t="s">
        <v>195</v>
      </c>
      <c r="H202" s="223">
        <v>1</v>
      </c>
      <c r="I202" s="224"/>
      <c r="J202" s="224"/>
      <c r="K202" s="225">
        <f>ROUND(P202*H202,2)</f>
        <v>0</v>
      </c>
      <c r="L202" s="226"/>
      <c r="M202" s="41"/>
      <c r="N202" s="227" t="s">
        <v>1</v>
      </c>
      <c r="O202" s="228" t="s">
        <v>45</v>
      </c>
      <c r="P202" s="229">
        <f>I202+J202</f>
        <v>0</v>
      </c>
      <c r="Q202" s="229">
        <f>ROUND(I202*H202,2)</f>
        <v>0</v>
      </c>
      <c r="R202" s="229">
        <f>ROUND(J202*H202,2)</f>
        <v>0</v>
      </c>
      <c r="S202" s="88"/>
      <c r="T202" s="230">
        <f>S202*H202</f>
        <v>0</v>
      </c>
      <c r="U202" s="230">
        <v>0</v>
      </c>
      <c r="V202" s="230">
        <f>U202*H202</f>
        <v>0</v>
      </c>
      <c r="W202" s="230">
        <v>0</v>
      </c>
      <c r="X202" s="231">
        <f>W202*H202</f>
        <v>0</v>
      </c>
      <c r="Y202" s="35"/>
      <c r="Z202" s="35"/>
      <c r="AA202" s="35"/>
      <c r="AB202" s="35"/>
      <c r="AC202" s="35"/>
      <c r="AD202" s="35"/>
      <c r="AE202" s="35"/>
      <c r="AR202" s="232" t="s">
        <v>90</v>
      </c>
      <c r="AT202" s="232" t="s">
        <v>154</v>
      </c>
      <c r="AU202" s="232" t="s">
        <v>92</v>
      </c>
      <c r="AY202" s="14" t="s">
        <v>150</v>
      </c>
      <c r="BE202" s="233">
        <f>IF(O202="základní",K202,0)</f>
        <v>0</v>
      </c>
      <c r="BF202" s="233">
        <f>IF(O202="snížená",K202,0)</f>
        <v>0</v>
      </c>
      <c r="BG202" s="233">
        <f>IF(O202="zákl. přenesená",K202,0)</f>
        <v>0</v>
      </c>
      <c r="BH202" s="233">
        <f>IF(O202="sníž. přenesená",K202,0)</f>
        <v>0</v>
      </c>
      <c r="BI202" s="233">
        <f>IF(O202="nulová",K202,0)</f>
        <v>0</v>
      </c>
      <c r="BJ202" s="14" t="s">
        <v>90</v>
      </c>
      <c r="BK202" s="233">
        <f>ROUND(P202*H202,2)</f>
        <v>0</v>
      </c>
      <c r="BL202" s="14" t="s">
        <v>90</v>
      </c>
      <c r="BM202" s="232" t="s">
        <v>678</v>
      </c>
    </row>
    <row r="203" s="2" customFormat="1">
      <c r="A203" s="35"/>
      <c r="B203" s="36"/>
      <c r="C203" s="37"/>
      <c r="D203" s="250" t="s">
        <v>679</v>
      </c>
      <c r="E203" s="37"/>
      <c r="F203" s="251" t="s">
        <v>680</v>
      </c>
      <c r="G203" s="37"/>
      <c r="H203" s="37"/>
      <c r="I203" s="252"/>
      <c r="J203" s="252"/>
      <c r="K203" s="37"/>
      <c r="L203" s="37"/>
      <c r="M203" s="41"/>
      <c r="N203" s="253"/>
      <c r="O203" s="254"/>
      <c r="P203" s="88"/>
      <c r="Q203" s="88"/>
      <c r="R203" s="88"/>
      <c r="S203" s="88"/>
      <c r="T203" s="88"/>
      <c r="U203" s="88"/>
      <c r="V203" s="88"/>
      <c r="W203" s="88"/>
      <c r="X203" s="89"/>
      <c r="Y203" s="35"/>
      <c r="Z203" s="35"/>
      <c r="AA203" s="35"/>
      <c r="AB203" s="35"/>
      <c r="AC203" s="35"/>
      <c r="AD203" s="35"/>
      <c r="AE203" s="35"/>
      <c r="AT203" s="14" t="s">
        <v>679</v>
      </c>
      <c r="AU203" s="14" t="s">
        <v>92</v>
      </c>
    </row>
    <row r="204" s="2" customFormat="1" ht="16.5" customHeight="1">
      <c r="A204" s="35"/>
      <c r="B204" s="36"/>
      <c r="C204" s="219" t="s">
        <v>373</v>
      </c>
      <c r="D204" s="219" t="s">
        <v>154</v>
      </c>
      <c r="E204" s="220" t="s">
        <v>681</v>
      </c>
      <c r="F204" s="221" t="s">
        <v>682</v>
      </c>
      <c r="G204" s="222" t="s">
        <v>195</v>
      </c>
      <c r="H204" s="223">
        <v>1</v>
      </c>
      <c r="I204" s="224"/>
      <c r="J204" s="224"/>
      <c r="K204" s="225">
        <f>ROUND(P204*H204,2)</f>
        <v>0</v>
      </c>
      <c r="L204" s="226"/>
      <c r="M204" s="41"/>
      <c r="N204" s="227" t="s">
        <v>1</v>
      </c>
      <c r="O204" s="228" t="s">
        <v>45</v>
      </c>
      <c r="P204" s="229">
        <f>I204+J204</f>
        <v>0</v>
      </c>
      <c r="Q204" s="229">
        <f>ROUND(I204*H204,2)</f>
        <v>0</v>
      </c>
      <c r="R204" s="229">
        <f>ROUND(J204*H204,2)</f>
        <v>0</v>
      </c>
      <c r="S204" s="88"/>
      <c r="T204" s="230">
        <f>S204*H204</f>
        <v>0</v>
      </c>
      <c r="U204" s="230">
        <v>0</v>
      </c>
      <c r="V204" s="230">
        <f>U204*H204</f>
        <v>0</v>
      </c>
      <c r="W204" s="230">
        <v>0</v>
      </c>
      <c r="X204" s="231">
        <f>W204*H204</f>
        <v>0</v>
      </c>
      <c r="Y204" s="35"/>
      <c r="Z204" s="35"/>
      <c r="AA204" s="35"/>
      <c r="AB204" s="35"/>
      <c r="AC204" s="35"/>
      <c r="AD204" s="35"/>
      <c r="AE204" s="35"/>
      <c r="AR204" s="232" t="s">
        <v>90</v>
      </c>
      <c r="AT204" s="232" t="s">
        <v>154</v>
      </c>
      <c r="AU204" s="232" t="s">
        <v>92</v>
      </c>
      <c r="AY204" s="14" t="s">
        <v>150</v>
      </c>
      <c r="BE204" s="233">
        <f>IF(O204="základní",K204,0)</f>
        <v>0</v>
      </c>
      <c r="BF204" s="233">
        <f>IF(O204="snížená",K204,0)</f>
        <v>0</v>
      </c>
      <c r="BG204" s="233">
        <f>IF(O204="zákl. přenesená",K204,0)</f>
        <v>0</v>
      </c>
      <c r="BH204" s="233">
        <f>IF(O204="sníž. přenesená",K204,0)</f>
        <v>0</v>
      </c>
      <c r="BI204" s="233">
        <f>IF(O204="nulová",K204,0)</f>
        <v>0</v>
      </c>
      <c r="BJ204" s="14" t="s">
        <v>90</v>
      </c>
      <c r="BK204" s="233">
        <f>ROUND(P204*H204,2)</f>
        <v>0</v>
      </c>
      <c r="BL204" s="14" t="s">
        <v>90</v>
      </c>
      <c r="BM204" s="232" t="s">
        <v>683</v>
      </c>
    </row>
    <row r="205" s="2" customFormat="1">
      <c r="A205" s="35"/>
      <c r="B205" s="36"/>
      <c r="C205" s="37"/>
      <c r="D205" s="250" t="s">
        <v>679</v>
      </c>
      <c r="E205" s="37"/>
      <c r="F205" s="251" t="s">
        <v>684</v>
      </c>
      <c r="G205" s="37"/>
      <c r="H205" s="37"/>
      <c r="I205" s="252"/>
      <c r="J205" s="252"/>
      <c r="K205" s="37"/>
      <c r="L205" s="37"/>
      <c r="M205" s="41"/>
      <c r="N205" s="253"/>
      <c r="O205" s="254"/>
      <c r="P205" s="88"/>
      <c r="Q205" s="88"/>
      <c r="R205" s="88"/>
      <c r="S205" s="88"/>
      <c r="T205" s="88"/>
      <c r="U205" s="88"/>
      <c r="V205" s="88"/>
      <c r="W205" s="88"/>
      <c r="X205" s="89"/>
      <c r="Y205" s="35"/>
      <c r="Z205" s="35"/>
      <c r="AA205" s="35"/>
      <c r="AB205" s="35"/>
      <c r="AC205" s="35"/>
      <c r="AD205" s="35"/>
      <c r="AE205" s="35"/>
      <c r="AT205" s="14" t="s">
        <v>679</v>
      </c>
      <c r="AU205" s="14" t="s">
        <v>92</v>
      </c>
    </row>
    <row r="206" s="2" customFormat="1" ht="16.5" customHeight="1">
      <c r="A206" s="35"/>
      <c r="B206" s="36"/>
      <c r="C206" s="219" t="s">
        <v>288</v>
      </c>
      <c r="D206" s="219" t="s">
        <v>154</v>
      </c>
      <c r="E206" s="220" t="s">
        <v>685</v>
      </c>
      <c r="F206" s="221" t="s">
        <v>686</v>
      </c>
      <c r="G206" s="222" t="s">
        <v>195</v>
      </c>
      <c r="H206" s="223">
        <v>1</v>
      </c>
      <c r="I206" s="224"/>
      <c r="J206" s="224"/>
      <c r="K206" s="225">
        <f>ROUND(P206*H206,2)</f>
        <v>0</v>
      </c>
      <c r="L206" s="226"/>
      <c r="M206" s="41"/>
      <c r="N206" s="227" t="s">
        <v>1</v>
      </c>
      <c r="O206" s="228" t="s">
        <v>45</v>
      </c>
      <c r="P206" s="229">
        <f>I206+J206</f>
        <v>0</v>
      </c>
      <c r="Q206" s="229">
        <f>ROUND(I206*H206,2)</f>
        <v>0</v>
      </c>
      <c r="R206" s="229">
        <f>ROUND(J206*H206,2)</f>
        <v>0</v>
      </c>
      <c r="S206" s="88"/>
      <c r="T206" s="230">
        <f>S206*H206</f>
        <v>0</v>
      </c>
      <c r="U206" s="230">
        <v>0</v>
      </c>
      <c r="V206" s="230">
        <f>U206*H206</f>
        <v>0</v>
      </c>
      <c r="W206" s="230">
        <v>0</v>
      </c>
      <c r="X206" s="231">
        <f>W206*H206</f>
        <v>0</v>
      </c>
      <c r="Y206" s="35"/>
      <c r="Z206" s="35"/>
      <c r="AA206" s="35"/>
      <c r="AB206" s="35"/>
      <c r="AC206" s="35"/>
      <c r="AD206" s="35"/>
      <c r="AE206" s="35"/>
      <c r="AR206" s="232" t="s">
        <v>90</v>
      </c>
      <c r="AT206" s="232" t="s">
        <v>154</v>
      </c>
      <c r="AU206" s="232" t="s">
        <v>92</v>
      </c>
      <c r="AY206" s="14" t="s">
        <v>150</v>
      </c>
      <c r="BE206" s="233">
        <f>IF(O206="základní",K206,0)</f>
        <v>0</v>
      </c>
      <c r="BF206" s="233">
        <f>IF(O206="snížená",K206,0)</f>
        <v>0</v>
      </c>
      <c r="BG206" s="233">
        <f>IF(O206="zákl. přenesená",K206,0)</f>
        <v>0</v>
      </c>
      <c r="BH206" s="233">
        <f>IF(O206="sníž. přenesená",K206,0)</f>
        <v>0</v>
      </c>
      <c r="BI206" s="233">
        <f>IF(O206="nulová",K206,0)</f>
        <v>0</v>
      </c>
      <c r="BJ206" s="14" t="s">
        <v>90</v>
      </c>
      <c r="BK206" s="233">
        <f>ROUND(P206*H206,2)</f>
        <v>0</v>
      </c>
      <c r="BL206" s="14" t="s">
        <v>90</v>
      </c>
      <c r="BM206" s="232" t="s">
        <v>687</v>
      </c>
    </row>
    <row r="207" s="2" customFormat="1">
      <c r="A207" s="35"/>
      <c r="B207" s="36"/>
      <c r="C207" s="37"/>
      <c r="D207" s="250" t="s">
        <v>679</v>
      </c>
      <c r="E207" s="37"/>
      <c r="F207" s="251" t="s">
        <v>688</v>
      </c>
      <c r="G207" s="37"/>
      <c r="H207" s="37"/>
      <c r="I207" s="252"/>
      <c r="J207" s="252"/>
      <c r="K207" s="37"/>
      <c r="L207" s="37"/>
      <c r="M207" s="41"/>
      <c r="N207" s="253"/>
      <c r="O207" s="254"/>
      <c r="P207" s="88"/>
      <c r="Q207" s="88"/>
      <c r="R207" s="88"/>
      <c r="S207" s="88"/>
      <c r="T207" s="88"/>
      <c r="U207" s="88"/>
      <c r="V207" s="88"/>
      <c r="W207" s="88"/>
      <c r="X207" s="89"/>
      <c r="Y207" s="35"/>
      <c r="Z207" s="35"/>
      <c r="AA207" s="35"/>
      <c r="AB207" s="35"/>
      <c r="AC207" s="35"/>
      <c r="AD207" s="35"/>
      <c r="AE207" s="35"/>
      <c r="AT207" s="14" t="s">
        <v>679</v>
      </c>
      <c r="AU207" s="14" t="s">
        <v>92</v>
      </c>
    </row>
    <row r="208" s="2" customFormat="1" ht="16.5" customHeight="1">
      <c r="A208" s="35"/>
      <c r="B208" s="36"/>
      <c r="C208" s="219" t="s">
        <v>380</v>
      </c>
      <c r="D208" s="219" t="s">
        <v>154</v>
      </c>
      <c r="E208" s="220" t="s">
        <v>689</v>
      </c>
      <c r="F208" s="221" t="s">
        <v>690</v>
      </c>
      <c r="G208" s="222" t="s">
        <v>195</v>
      </c>
      <c r="H208" s="223">
        <v>1</v>
      </c>
      <c r="I208" s="224"/>
      <c r="J208" s="224"/>
      <c r="K208" s="225">
        <f>ROUND(P208*H208,2)</f>
        <v>0</v>
      </c>
      <c r="L208" s="226"/>
      <c r="M208" s="41"/>
      <c r="N208" s="227" t="s">
        <v>1</v>
      </c>
      <c r="O208" s="228" t="s">
        <v>45</v>
      </c>
      <c r="P208" s="229">
        <f>I208+J208</f>
        <v>0</v>
      </c>
      <c r="Q208" s="229">
        <f>ROUND(I208*H208,2)</f>
        <v>0</v>
      </c>
      <c r="R208" s="229">
        <f>ROUND(J208*H208,2)</f>
        <v>0</v>
      </c>
      <c r="S208" s="88"/>
      <c r="T208" s="230">
        <f>S208*H208</f>
        <v>0</v>
      </c>
      <c r="U208" s="230">
        <v>0</v>
      </c>
      <c r="V208" s="230">
        <f>U208*H208</f>
        <v>0</v>
      </c>
      <c r="W208" s="230">
        <v>0</v>
      </c>
      <c r="X208" s="231">
        <f>W208*H208</f>
        <v>0</v>
      </c>
      <c r="Y208" s="35"/>
      <c r="Z208" s="35"/>
      <c r="AA208" s="35"/>
      <c r="AB208" s="35"/>
      <c r="AC208" s="35"/>
      <c r="AD208" s="35"/>
      <c r="AE208" s="35"/>
      <c r="AR208" s="232" t="s">
        <v>90</v>
      </c>
      <c r="AT208" s="232" t="s">
        <v>154</v>
      </c>
      <c r="AU208" s="232" t="s">
        <v>92</v>
      </c>
      <c r="AY208" s="14" t="s">
        <v>150</v>
      </c>
      <c r="BE208" s="233">
        <f>IF(O208="základní",K208,0)</f>
        <v>0</v>
      </c>
      <c r="BF208" s="233">
        <f>IF(O208="snížená",K208,0)</f>
        <v>0</v>
      </c>
      <c r="BG208" s="233">
        <f>IF(O208="zákl. přenesená",K208,0)</f>
        <v>0</v>
      </c>
      <c r="BH208" s="233">
        <f>IF(O208="sníž. přenesená",K208,0)</f>
        <v>0</v>
      </c>
      <c r="BI208" s="233">
        <f>IF(O208="nulová",K208,0)</f>
        <v>0</v>
      </c>
      <c r="BJ208" s="14" t="s">
        <v>90</v>
      </c>
      <c r="BK208" s="233">
        <f>ROUND(P208*H208,2)</f>
        <v>0</v>
      </c>
      <c r="BL208" s="14" t="s">
        <v>90</v>
      </c>
      <c r="BM208" s="232" t="s">
        <v>691</v>
      </c>
    </row>
    <row r="209" s="2" customFormat="1" ht="16.5" customHeight="1">
      <c r="A209" s="35"/>
      <c r="B209" s="36"/>
      <c r="C209" s="219" t="s">
        <v>290</v>
      </c>
      <c r="D209" s="219" t="s">
        <v>154</v>
      </c>
      <c r="E209" s="220" t="s">
        <v>692</v>
      </c>
      <c r="F209" s="221" t="s">
        <v>693</v>
      </c>
      <c r="G209" s="222" t="s">
        <v>195</v>
      </c>
      <c r="H209" s="223">
        <v>1</v>
      </c>
      <c r="I209" s="224"/>
      <c r="J209" s="224"/>
      <c r="K209" s="225">
        <f>ROUND(P209*H209,2)</f>
        <v>0</v>
      </c>
      <c r="L209" s="226"/>
      <c r="M209" s="41"/>
      <c r="N209" s="244" t="s">
        <v>1</v>
      </c>
      <c r="O209" s="245" t="s">
        <v>45</v>
      </c>
      <c r="P209" s="246">
        <f>I209+J209</f>
        <v>0</v>
      </c>
      <c r="Q209" s="246">
        <f>ROUND(I209*H209,2)</f>
        <v>0</v>
      </c>
      <c r="R209" s="246">
        <f>ROUND(J209*H209,2)</f>
        <v>0</v>
      </c>
      <c r="S209" s="247"/>
      <c r="T209" s="248">
        <f>S209*H209</f>
        <v>0</v>
      </c>
      <c r="U209" s="248">
        <v>0</v>
      </c>
      <c r="V209" s="248">
        <f>U209*H209</f>
        <v>0</v>
      </c>
      <c r="W209" s="248">
        <v>0</v>
      </c>
      <c r="X209" s="249">
        <f>W209*H209</f>
        <v>0</v>
      </c>
      <c r="Y209" s="35"/>
      <c r="Z209" s="35"/>
      <c r="AA209" s="35"/>
      <c r="AB209" s="35"/>
      <c r="AC209" s="35"/>
      <c r="AD209" s="35"/>
      <c r="AE209" s="35"/>
      <c r="AR209" s="232" t="s">
        <v>90</v>
      </c>
      <c r="AT209" s="232" t="s">
        <v>154</v>
      </c>
      <c r="AU209" s="232" t="s">
        <v>92</v>
      </c>
      <c r="AY209" s="14" t="s">
        <v>150</v>
      </c>
      <c r="BE209" s="233">
        <f>IF(O209="základní",K209,0)</f>
        <v>0</v>
      </c>
      <c r="BF209" s="233">
        <f>IF(O209="snížená",K209,0)</f>
        <v>0</v>
      </c>
      <c r="BG209" s="233">
        <f>IF(O209="zákl. přenesená",K209,0)</f>
        <v>0</v>
      </c>
      <c r="BH209" s="233">
        <f>IF(O209="sníž. přenesená",K209,0)</f>
        <v>0</v>
      </c>
      <c r="BI209" s="233">
        <f>IF(O209="nulová",K209,0)</f>
        <v>0</v>
      </c>
      <c r="BJ209" s="14" t="s">
        <v>90</v>
      </c>
      <c r="BK209" s="233">
        <f>ROUND(P209*H209,2)</f>
        <v>0</v>
      </c>
      <c r="BL209" s="14" t="s">
        <v>90</v>
      </c>
      <c r="BM209" s="232" t="s">
        <v>694</v>
      </c>
    </row>
    <row r="210" s="2" customFormat="1" ht="6.96" customHeight="1">
      <c r="A210" s="35"/>
      <c r="B210" s="63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41"/>
      <c r="N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</row>
  </sheetData>
  <sheetProtection sheet="1" autoFilter="0" formatColumns="0" formatRows="0" objects="1" scenarios="1" spinCount="100000" saltValue="o0qBOt/MP0pJoVqkGSr9rpKNP2G9boAO9K2zUVS1XXmYewhq/gFhy69HN/x5jtxnxY+wv17agnfguPttW66w7Q==" hashValue="XjaOq+L5ptg6DsnJNqyp6KB6FBmodx3w8Gd7TYPFyNnY5MnteyANMY58OdoKixvPOURDDnHa+A7mdsW9vllIlA==" algorithmName="SHA-512" password="CC3D"/>
  <autoFilter ref="C128:L20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102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695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35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37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ROUND(K130,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ROUND((SUM(BE130:BE165)),  2)</f>
        <v>0</v>
      </c>
      <c r="G35" s="35"/>
      <c r="H35" s="35"/>
      <c r="I35" s="153">
        <v>0.20999999999999999</v>
      </c>
      <c r="J35" s="35"/>
      <c r="K35" s="148">
        <f>ROUND(((SUM(BE130:BE165))*I35),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ROUND((SUM(BF130:BF165)),  2)</f>
        <v>0</v>
      </c>
      <c r="G36" s="35"/>
      <c r="H36" s="35"/>
      <c r="I36" s="153">
        <v>0.12</v>
      </c>
      <c r="J36" s="35"/>
      <c r="K36" s="148">
        <f>ROUND(((SUM(BF130:BF165))*I36),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ROUND((SUM(BG130:BG165)),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ROUND((SUM(BH130:BH165)),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ROUND((SUM(BI130:BI165)),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D.4.3-2 - Část stavební - etapa 2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Q130</f>
        <v>0</v>
      </c>
      <c r="J96" s="107">
        <f>R130</f>
        <v>0</v>
      </c>
      <c r="K96" s="107">
        <f>K130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122</v>
      </c>
      <c r="E97" s="180"/>
      <c r="F97" s="180"/>
      <c r="G97" s="180"/>
      <c r="H97" s="180"/>
      <c r="I97" s="181">
        <f>Q131</f>
        <v>0</v>
      </c>
      <c r="J97" s="181">
        <f>R131</f>
        <v>0</v>
      </c>
      <c r="K97" s="181">
        <f>K131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696</v>
      </c>
      <c r="E98" s="186"/>
      <c r="F98" s="186"/>
      <c r="G98" s="186"/>
      <c r="H98" s="186"/>
      <c r="I98" s="187">
        <f>Q132</f>
        <v>0</v>
      </c>
      <c r="J98" s="187">
        <f>R132</f>
        <v>0</v>
      </c>
      <c r="K98" s="187">
        <f>K132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697</v>
      </c>
      <c r="E99" s="186"/>
      <c r="F99" s="186"/>
      <c r="G99" s="186"/>
      <c r="H99" s="186"/>
      <c r="I99" s="187">
        <f>Q134</f>
        <v>0</v>
      </c>
      <c r="J99" s="187">
        <f>R134</f>
        <v>0</v>
      </c>
      <c r="K99" s="187">
        <f>K134</f>
        <v>0</v>
      </c>
      <c r="L99" s="184"/>
      <c r="M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698</v>
      </c>
      <c r="E100" s="186"/>
      <c r="F100" s="186"/>
      <c r="G100" s="186"/>
      <c r="H100" s="186"/>
      <c r="I100" s="187">
        <f>Q136</f>
        <v>0</v>
      </c>
      <c r="J100" s="187">
        <f>R136</f>
        <v>0</v>
      </c>
      <c r="K100" s="187">
        <f>K136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699</v>
      </c>
      <c r="E101" s="186"/>
      <c r="F101" s="186"/>
      <c r="G101" s="186"/>
      <c r="H101" s="186"/>
      <c r="I101" s="187">
        <f>Q139</f>
        <v>0</v>
      </c>
      <c r="J101" s="187">
        <f>R139</f>
        <v>0</v>
      </c>
      <c r="K101" s="187">
        <f>K139</f>
        <v>0</v>
      </c>
      <c r="L101" s="184"/>
      <c r="M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700</v>
      </c>
      <c r="E102" s="186"/>
      <c r="F102" s="186"/>
      <c r="G102" s="186"/>
      <c r="H102" s="186"/>
      <c r="I102" s="187">
        <f>Q144</f>
        <v>0</v>
      </c>
      <c r="J102" s="187">
        <f>R144</f>
        <v>0</v>
      </c>
      <c r="K102" s="187">
        <f>K144</f>
        <v>0</v>
      </c>
      <c r="L102" s="184"/>
      <c r="M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701</v>
      </c>
      <c r="E103" s="186"/>
      <c r="F103" s="186"/>
      <c r="G103" s="186"/>
      <c r="H103" s="186"/>
      <c r="I103" s="187">
        <f>Q149</f>
        <v>0</v>
      </c>
      <c r="J103" s="187">
        <f>R149</f>
        <v>0</v>
      </c>
      <c r="K103" s="187">
        <f>K149</f>
        <v>0</v>
      </c>
      <c r="L103" s="184"/>
      <c r="M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702</v>
      </c>
      <c r="E104" s="186"/>
      <c r="F104" s="186"/>
      <c r="G104" s="186"/>
      <c r="H104" s="186"/>
      <c r="I104" s="187">
        <f>Q151</f>
        <v>0</v>
      </c>
      <c r="J104" s="187">
        <f>R151</f>
        <v>0</v>
      </c>
      <c r="K104" s="187">
        <f>K151</f>
        <v>0</v>
      </c>
      <c r="L104" s="184"/>
      <c r="M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124</v>
      </c>
      <c r="E105" s="180"/>
      <c r="F105" s="180"/>
      <c r="G105" s="180"/>
      <c r="H105" s="180"/>
      <c r="I105" s="181">
        <f>Q153</f>
        <v>0</v>
      </c>
      <c r="J105" s="181">
        <f>R153</f>
        <v>0</v>
      </c>
      <c r="K105" s="181">
        <f>K153</f>
        <v>0</v>
      </c>
      <c r="L105" s="178"/>
      <c r="M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3"/>
      <c r="C106" s="184"/>
      <c r="D106" s="185" t="s">
        <v>703</v>
      </c>
      <c r="E106" s="186"/>
      <c r="F106" s="186"/>
      <c r="G106" s="186"/>
      <c r="H106" s="186"/>
      <c r="I106" s="187">
        <f>Q154</f>
        <v>0</v>
      </c>
      <c r="J106" s="187">
        <f>R154</f>
        <v>0</v>
      </c>
      <c r="K106" s="187">
        <f>K154</f>
        <v>0</v>
      </c>
      <c r="L106" s="184"/>
      <c r="M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3"/>
      <c r="C107" s="184"/>
      <c r="D107" s="185" t="s">
        <v>704</v>
      </c>
      <c r="E107" s="186"/>
      <c r="F107" s="186"/>
      <c r="G107" s="186"/>
      <c r="H107" s="186"/>
      <c r="I107" s="187">
        <f>Q158</f>
        <v>0</v>
      </c>
      <c r="J107" s="187">
        <f>R158</f>
        <v>0</v>
      </c>
      <c r="K107" s="187">
        <f>K158</f>
        <v>0</v>
      </c>
      <c r="L107" s="184"/>
      <c r="M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7"/>
      <c r="C108" s="178"/>
      <c r="D108" s="179" t="s">
        <v>705</v>
      </c>
      <c r="E108" s="180"/>
      <c r="F108" s="180"/>
      <c r="G108" s="180"/>
      <c r="H108" s="180"/>
      <c r="I108" s="181">
        <f>Q161</f>
        <v>0</v>
      </c>
      <c r="J108" s="181">
        <f>R161</f>
        <v>0</v>
      </c>
      <c r="K108" s="181">
        <f>K161</f>
        <v>0</v>
      </c>
      <c r="L108" s="178"/>
      <c r="M108" s="18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3"/>
      <c r="C109" s="184"/>
      <c r="D109" s="185" t="s">
        <v>706</v>
      </c>
      <c r="E109" s="186"/>
      <c r="F109" s="186"/>
      <c r="G109" s="186"/>
      <c r="H109" s="186"/>
      <c r="I109" s="187">
        <f>Q162</f>
        <v>0</v>
      </c>
      <c r="J109" s="187">
        <f>R162</f>
        <v>0</v>
      </c>
      <c r="K109" s="187">
        <f>K162</f>
        <v>0</v>
      </c>
      <c r="L109" s="184"/>
      <c r="M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707</v>
      </c>
      <c r="E110" s="186"/>
      <c r="F110" s="186"/>
      <c r="G110" s="186"/>
      <c r="H110" s="186"/>
      <c r="I110" s="187">
        <f>Q164</f>
        <v>0</v>
      </c>
      <c r="J110" s="187">
        <f>R164</f>
        <v>0</v>
      </c>
      <c r="K110" s="187">
        <f>K164</f>
        <v>0</v>
      </c>
      <c r="L110" s="184"/>
      <c r="M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131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17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72" t="str">
        <f>E7</f>
        <v>Výměna 2 ks kogeneračních jednotek na ČOV Brno - Modřice</v>
      </c>
      <c r="F120" s="29"/>
      <c r="G120" s="29"/>
      <c r="H120" s="29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110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E9</f>
        <v>D.4.3-2 - Část stavební - etapa 2</v>
      </c>
      <c r="F122" s="37"/>
      <c r="G122" s="37"/>
      <c r="H122" s="37"/>
      <c r="I122" s="37"/>
      <c r="J122" s="37"/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22</v>
      </c>
      <c r="D124" s="37"/>
      <c r="E124" s="37"/>
      <c r="F124" s="24" t="str">
        <f>F12</f>
        <v xml:space="preserve"> </v>
      </c>
      <c r="G124" s="37"/>
      <c r="H124" s="37"/>
      <c r="I124" s="29" t="s">
        <v>24</v>
      </c>
      <c r="J124" s="76" t="str">
        <f>IF(J12="","",J12)</f>
        <v>6. 8. 2024</v>
      </c>
      <c r="K124" s="37"/>
      <c r="L124" s="37"/>
      <c r="M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E15</f>
        <v/>
      </c>
      <c r="G126" s="37"/>
      <c r="H126" s="37"/>
      <c r="I126" s="29" t="s">
        <v>34</v>
      </c>
      <c r="J126" s="33" t="str">
        <f>E21</f>
        <v/>
      </c>
      <c r="K126" s="37"/>
      <c r="L126" s="37"/>
      <c r="M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32</v>
      </c>
      <c r="D127" s="37"/>
      <c r="E127" s="37"/>
      <c r="F127" s="24" t="str">
        <f>IF(E18="","",E18)</f>
        <v>Vyplň údaj</v>
      </c>
      <c r="G127" s="37"/>
      <c r="H127" s="37"/>
      <c r="I127" s="29" t="s">
        <v>38</v>
      </c>
      <c r="J127" s="33" t="str">
        <f>E24</f>
        <v/>
      </c>
      <c r="K127" s="37"/>
      <c r="L127" s="37"/>
      <c r="M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89"/>
      <c r="B129" s="190"/>
      <c r="C129" s="191" t="s">
        <v>132</v>
      </c>
      <c r="D129" s="192" t="s">
        <v>65</v>
      </c>
      <c r="E129" s="192" t="s">
        <v>61</v>
      </c>
      <c r="F129" s="192" t="s">
        <v>62</v>
      </c>
      <c r="G129" s="192" t="s">
        <v>133</v>
      </c>
      <c r="H129" s="192" t="s">
        <v>134</v>
      </c>
      <c r="I129" s="192" t="s">
        <v>135</v>
      </c>
      <c r="J129" s="192" t="s">
        <v>136</v>
      </c>
      <c r="K129" s="193" t="s">
        <v>119</v>
      </c>
      <c r="L129" s="194" t="s">
        <v>137</v>
      </c>
      <c r="M129" s="195"/>
      <c r="N129" s="97" t="s">
        <v>1</v>
      </c>
      <c r="O129" s="98" t="s">
        <v>44</v>
      </c>
      <c r="P129" s="98" t="s">
        <v>138</v>
      </c>
      <c r="Q129" s="98" t="s">
        <v>139</v>
      </c>
      <c r="R129" s="98" t="s">
        <v>140</v>
      </c>
      <c r="S129" s="98" t="s">
        <v>141</v>
      </c>
      <c r="T129" s="98" t="s">
        <v>142</v>
      </c>
      <c r="U129" s="98" t="s">
        <v>143</v>
      </c>
      <c r="V129" s="98" t="s">
        <v>144</v>
      </c>
      <c r="W129" s="98" t="s">
        <v>145</v>
      </c>
      <c r="X129" s="99" t="s">
        <v>146</v>
      </c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5"/>
      <c r="B130" s="36"/>
      <c r="C130" s="104" t="s">
        <v>147</v>
      </c>
      <c r="D130" s="37"/>
      <c r="E130" s="37"/>
      <c r="F130" s="37"/>
      <c r="G130" s="37"/>
      <c r="H130" s="37"/>
      <c r="I130" s="37"/>
      <c r="J130" s="37"/>
      <c r="K130" s="196">
        <f>BK130</f>
        <v>0</v>
      </c>
      <c r="L130" s="37"/>
      <c r="M130" s="41"/>
      <c r="N130" s="100"/>
      <c r="O130" s="197"/>
      <c r="P130" s="101"/>
      <c r="Q130" s="198">
        <f>Q131+Q153+Q161</f>
        <v>0</v>
      </c>
      <c r="R130" s="198">
        <f>R131+R153+R161</f>
        <v>0</v>
      </c>
      <c r="S130" s="101"/>
      <c r="T130" s="199">
        <f>T131+T153+T161</f>
        <v>0</v>
      </c>
      <c r="U130" s="101"/>
      <c r="V130" s="199">
        <f>V131+V153+V161</f>
        <v>0</v>
      </c>
      <c r="W130" s="101"/>
      <c r="X130" s="200">
        <f>X131+X153+X161</f>
        <v>0</v>
      </c>
      <c r="Y130" s="35"/>
      <c r="Z130" s="35"/>
      <c r="AA130" s="35"/>
      <c r="AB130" s="35"/>
      <c r="AC130" s="35"/>
      <c r="AD130" s="35"/>
      <c r="AE130" s="35"/>
      <c r="AT130" s="14" t="s">
        <v>81</v>
      </c>
      <c r="AU130" s="14" t="s">
        <v>121</v>
      </c>
      <c r="BK130" s="201">
        <f>BK131+BK153+BK161</f>
        <v>0</v>
      </c>
    </row>
    <row r="131" s="12" customFormat="1" ht="25.92" customHeight="1">
      <c r="A131" s="12"/>
      <c r="B131" s="202"/>
      <c r="C131" s="203"/>
      <c r="D131" s="204" t="s">
        <v>81</v>
      </c>
      <c r="E131" s="205" t="s">
        <v>148</v>
      </c>
      <c r="F131" s="205" t="s">
        <v>149</v>
      </c>
      <c r="G131" s="203"/>
      <c r="H131" s="203"/>
      <c r="I131" s="206"/>
      <c r="J131" s="206"/>
      <c r="K131" s="207">
        <f>BK131</f>
        <v>0</v>
      </c>
      <c r="L131" s="203"/>
      <c r="M131" s="208"/>
      <c r="N131" s="209"/>
      <c r="O131" s="210"/>
      <c r="P131" s="210"/>
      <c r="Q131" s="211">
        <f>Q132+Q134+Q136+Q139+Q144+Q149+Q151</f>
        <v>0</v>
      </c>
      <c r="R131" s="211">
        <f>R132+R134+R136+R139+R144+R149+R151</f>
        <v>0</v>
      </c>
      <c r="S131" s="210"/>
      <c r="T131" s="212">
        <f>T132+T134+T136+T139+T144+T149+T151</f>
        <v>0</v>
      </c>
      <c r="U131" s="210"/>
      <c r="V131" s="212">
        <f>V132+V134+V136+V139+V144+V149+V151</f>
        <v>0</v>
      </c>
      <c r="W131" s="210"/>
      <c r="X131" s="213">
        <f>X132+X134+X136+X139+X144+X149+X151</f>
        <v>0</v>
      </c>
      <c r="Y131" s="12"/>
      <c r="Z131" s="12"/>
      <c r="AA131" s="12"/>
      <c r="AB131" s="12"/>
      <c r="AC131" s="12"/>
      <c r="AD131" s="12"/>
      <c r="AE131" s="12"/>
      <c r="AR131" s="214" t="s">
        <v>90</v>
      </c>
      <c r="AT131" s="215" t="s">
        <v>81</v>
      </c>
      <c r="AU131" s="215" t="s">
        <v>82</v>
      </c>
      <c r="AY131" s="214" t="s">
        <v>150</v>
      </c>
      <c r="BK131" s="216">
        <f>BK132+BK134+BK136+BK139+BK144+BK149+BK151</f>
        <v>0</v>
      </c>
    </row>
    <row r="132" s="12" customFormat="1" ht="22.8" customHeight="1">
      <c r="A132" s="12"/>
      <c r="B132" s="202"/>
      <c r="C132" s="203"/>
      <c r="D132" s="204" t="s">
        <v>81</v>
      </c>
      <c r="E132" s="217" t="s">
        <v>92</v>
      </c>
      <c r="F132" s="217" t="s">
        <v>708</v>
      </c>
      <c r="G132" s="203"/>
      <c r="H132" s="203"/>
      <c r="I132" s="206"/>
      <c r="J132" s="206"/>
      <c r="K132" s="218">
        <f>BK132</f>
        <v>0</v>
      </c>
      <c r="L132" s="203"/>
      <c r="M132" s="208"/>
      <c r="N132" s="209"/>
      <c r="O132" s="210"/>
      <c r="P132" s="210"/>
      <c r="Q132" s="211">
        <f>Q133</f>
        <v>0</v>
      </c>
      <c r="R132" s="211">
        <f>R133</f>
        <v>0</v>
      </c>
      <c r="S132" s="210"/>
      <c r="T132" s="212">
        <f>T133</f>
        <v>0</v>
      </c>
      <c r="U132" s="210"/>
      <c r="V132" s="212">
        <f>V133</f>
        <v>0</v>
      </c>
      <c r="W132" s="210"/>
      <c r="X132" s="213">
        <f>X133</f>
        <v>0</v>
      </c>
      <c r="Y132" s="12"/>
      <c r="Z132" s="12"/>
      <c r="AA132" s="12"/>
      <c r="AB132" s="12"/>
      <c r="AC132" s="12"/>
      <c r="AD132" s="12"/>
      <c r="AE132" s="12"/>
      <c r="AR132" s="214" t="s">
        <v>90</v>
      </c>
      <c r="AT132" s="215" t="s">
        <v>81</v>
      </c>
      <c r="AU132" s="215" t="s">
        <v>90</v>
      </c>
      <c r="AY132" s="214" t="s">
        <v>150</v>
      </c>
      <c r="BK132" s="216">
        <f>BK133</f>
        <v>0</v>
      </c>
    </row>
    <row r="133" s="2" customFormat="1" ht="16.5" customHeight="1">
      <c r="A133" s="35"/>
      <c r="B133" s="36"/>
      <c r="C133" s="219" t="s">
        <v>90</v>
      </c>
      <c r="D133" s="219" t="s">
        <v>154</v>
      </c>
      <c r="E133" s="220" t="s">
        <v>709</v>
      </c>
      <c r="F133" s="221" t="s">
        <v>710</v>
      </c>
      <c r="G133" s="222" t="s">
        <v>711</v>
      </c>
      <c r="H133" s="223">
        <v>0.97599999999999998</v>
      </c>
      <c r="I133" s="224"/>
      <c r="J133" s="224"/>
      <c r="K133" s="225">
        <f>ROUND(P133*H133,2)</f>
        <v>0</v>
      </c>
      <c r="L133" s="226"/>
      <c r="M133" s="41"/>
      <c r="N133" s="227" t="s">
        <v>1</v>
      </c>
      <c r="O133" s="228" t="s">
        <v>45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8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5"/>
      <c r="Z133" s="35"/>
      <c r="AA133" s="35"/>
      <c r="AB133" s="35"/>
      <c r="AC133" s="35"/>
      <c r="AD133" s="35"/>
      <c r="AE133" s="35"/>
      <c r="AR133" s="232" t="s">
        <v>196</v>
      </c>
      <c r="AT133" s="232" t="s">
        <v>154</v>
      </c>
      <c r="AU133" s="232" t="s">
        <v>92</v>
      </c>
      <c r="AY133" s="14" t="s">
        <v>150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4" t="s">
        <v>90</v>
      </c>
      <c r="BK133" s="233">
        <f>ROUND(P133*H133,2)</f>
        <v>0</v>
      </c>
      <c r="BL133" s="14" t="s">
        <v>196</v>
      </c>
      <c r="BM133" s="232" t="s">
        <v>92</v>
      </c>
    </row>
    <row r="134" s="12" customFormat="1" ht="22.8" customHeight="1">
      <c r="A134" s="12"/>
      <c r="B134" s="202"/>
      <c r="C134" s="203"/>
      <c r="D134" s="204" t="s">
        <v>81</v>
      </c>
      <c r="E134" s="217" t="s">
        <v>190</v>
      </c>
      <c r="F134" s="217" t="s">
        <v>712</v>
      </c>
      <c r="G134" s="203"/>
      <c r="H134" s="203"/>
      <c r="I134" s="206"/>
      <c r="J134" s="206"/>
      <c r="K134" s="218">
        <f>BK134</f>
        <v>0</v>
      </c>
      <c r="L134" s="203"/>
      <c r="M134" s="208"/>
      <c r="N134" s="209"/>
      <c r="O134" s="210"/>
      <c r="P134" s="210"/>
      <c r="Q134" s="211">
        <f>Q135</f>
        <v>0</v>
      </c>
      <c r="R134" s="211">
        <f>R135</f>
        <v>0</v>
      </c>
      <c r="S134" s="210"/>
      <c r="T134" s="212">
        <f>T135</f>
        <v>0</v>
      </c>
      <c r="U134" s="210"/>
      <c r="V134" s="212">
        <f>V135</f>
        <v>0</v>
      </c>
      <c r="W134" s="210"/>
      <c r="X134" s="213">
        <f>X135</f>
        <v>0</v>
      </c>
      <c r="Y134" s="12"/>
      <c r="Z134" s="12"/>
      <c r="AA134" s="12"/>
      <c r="AB134" s="12"/>
      <c r="AC134" s="12"/>
      <c r="AD134" s="12"/>
      <c r="AE134" s="12"/>
      <c r="AR134" s="214" t="s">
        <v>90</v>
      </c>
      <c r="AT134" s="215" t="s">
        <v>81</v>
      </c>
      <c r="AU134" s="215" t="s">
        <v>90</v>
      </c>
      <c r="AY134" s="214" t="s">
        <v>150</v>
      </c>
      <c r="BK134" s="216">
        <f>BK135</f>
        <v>0</v>
      </c>
    </row>
    <row r="135" s="2" customFormat="1" ht="24.15" customHeight="1">
      <c r="A135" s="35"/>
      <c r="B135" s="36"/>
      <c r="C135" s="219" t="s">
        <v>92</v>
      </c>
      <c r="D135" s="219" t="s">
        <v>154</v>
      </c>
      <c r="E135" s="220" t="s">
        <v>713</v>
      </c>
      <c r="F135" s="221" t="s">
        <v>714</v>
      </c>
      <c r="G135" s="222" t="s">
        <v>166</v>
      </c>
      <c r="H135" s="223">
        <v>4.1849999999999996</v>
      </c>
      <c r="I135" s="224"/>
      <c r="J135" s="224"/>
      <c r="K135" s="225">
        <f>ROUND(P135*H135,2)</f>
        <v>0</v>
      </c>
      <c r="L135" s="226"/>
      <c r="M135" s="41"/>
      <c r="N135" s="227" t="s">
        <v>1</v>
      </c>
      <c r="O135" s="228" t="s">
        <v>45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8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5"/>
      <c r="Z135" s="35"/>
      <c r="AA135" s="35"/>
      <c r="AB135" s="35"/>
      <c r="AC135" s="35"/>
      <c r="AD135" s="35"/>
      <c r="AE135" s="35"/>
      <c r="AR135" s="232" t="s">
        <v>196</v>
      </c>
      <c r="AT135" s="232" t="s">
        <v>154</v>
      </c>
      <c r="AU135" s="232" t="s">
        <v>92</v>
      </c>
      <c r="AY135" s="14" t="s">
        <v>150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4" t="s">
        <v>90</v>
      </c>
      <c r="BK135" s="233">
        <f>ROUND(P135*H135,2)</f>
        <v>0</v>
      </c>
      <c r="BL135" s="14" t="s">
        <v>196</v>
      </c>
      <c r="BM135" s="232" t="s">
        <v>196</v>
      </c>
    </row>
    <row r="136" s="12" customFormat="1" ht="22.8" customHeight="1">
      <c r="A136" s="12"/>
      <c r="B136" s="202"/>
      <c r="C136" s="203"/>
      <c r="D136" s="204" t="s">
        <v>81</v>
      </c>
      <c r="E136" s="217" t="s">
        <v>196</v>
      </c>
      <c r="F136" s="217" t="s">
        <v>715</v>
      </c>
      <c r="G136" s="203"/>
      <c r="H136" s="203"/>
      <c r="I136" s="206"/>
      <c r="J136" s="206"/>
      <c r="K136" s="218">
        <f>BK136</f>
        <v>0</v>
      </c>
      <c r="L136" s="203"/>
      <c r="M136" s="208"/>
      <c r="N136" s="209"/>
      <c r="O136" s="210"/>
      <c r="P136" s="210"/>
      <c r="Q136" s="211">
        <f>SUM(Q137:Q138)</f>
        <v>0</v>
      </c>
      <c r="R136" s="211">
        <f>SUM(R137:R138)</f>
        <v>0</v>
      </c>
      <c r="S136" s="210"/>
      <c r="T136" s="212">
        <f>SUM(T137:T138)</f>
        <v>0</v>
      </c>
      <c r="U136" s="210"/>
      <c r="V136" s="212">
        <f>SUM(V137:V138)</f>
        <v>0</v>
      </c>
      <c r="W136" s="210"/>
      <c r="X136" s="213">
        <f>SUM(X137:X138)</f>
        <v>0</v>
      </c>
      <c r="Y136" s="12"/>
      <c r="Z136" s="12"/>
      <c r="AA136" s="12"/>
      <c r="AB136" s="12"/>
      <c r="AC136" s="12"/>
      <c r="AD136" s="12"/>
      <c r="AE136" s="12"/>
      <c r="AR136" s="214" t="s">
        <v>90</v>
      </c>
      <c r="AT136" s="215" t="s">
        <v>81</v>
      </c>
      <c r="AU136" s="215" t="s">
        <v>90</v>
      </c>
      <c r="AY136" s="214" t="s">
        <v>150</v>
      </c>
      <c r="BK136" s="216">
        <f>SUM(BK137:BK138)</f>
        <v>0</v>
      </c>
    </row>
    <row r="137" s="2" customFormat="1" ht="33" customHeight="1">
      <c r="A137" s="35"/>
      <c r="B137" s="36"/>
      <c r="C137" s="219" t="s">
        <v>190</v>
      </c>
      <c r="D137" s="219" t="s">
        <v>154</v>
      </c>
      <c r="E137" s="220" t="s">
        <v>716</v>
      </c>
      <c r="F137" s="221" t="s">
        <v>717</v>
      </c>
      <c r="G137" s="222" t="s">
        <v>718</v>
      </c>
      <c r="H137" s="223">
        <v>0.065000000000000002</v>
      </c>
      <c r="I137" s="224"/>
      <c r="J137" s="224"/>
      <c r="K137" s="225">
        <f>ROUND(P137*H137,2)</f>
        <v>0</v>
      </c>
      <c r="L137" s="226"/>
      <c r="M137" s="41"/>
      <c r="N137" s="227" t="s">
        <v>1</v>
      </c>
      <c r="O137" s="228" t="s">
        <v>45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8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5"/>
      <c r="Z137" s="35"/>
      <c r="AA137" s="35"/>
      <c r="AB137" s="35"/>
      <c r="AC137" s="35"/>
      <c r="AD137" s="35"/>
      <c r="AE137" s="35"/>
      <c r="AR137" s="232" t="s">
        <v>196</v>
      </c>
      <c r="AT137" s="232" t="s">
        <v>154</v>
      </c>
      <c r="AU137" s="232" t="s">
        <v>92</v>
      </c>
      <c r="AY137" s="14" t="s">
        <v>150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4" t="s">
        <v>90</v>
      </c>
      <c r="BK137" s="233">
        <f>ROUND(P137*H137,2)</f>
        <v>0</v>
      </c>
      <c r="BL137" s="14" t="s">
        <v>196</v>
      </c>
      <c r="BM137" s="232" t="s">
        <v>202</v>
      </c>
    </row>
    <row r="138" s="2" customFormat="1" ht="21.75" customHeight="1">
      <c r="A138" s="35"/>
      <c r="B138" s="36"/>
      <c r="C138" s="234" t="s">
        <v>196</v>
      </c>
      <c r="D138" s="234" t="s">
        <v>169</v>
      </c>
      <c r="E138" s="235" t="s">
        <v>719</v>
      </c>
      <c r="F138" s="236" t="s">
        <v>720</v>
      </c>
      <c r="G138" s="237" t="s">
        <v>718</v>
      </c>
      <c r="H138" s="238">
        <v>0.065000000000000002</v>
      </c>
      <c r="I138" s="239"/>
      <c r="J138" s="240"/>
      <c r="K138" s="241">
        <f>ROUND(P138*H138,2)</f>
        <v>0</v>
      </c>
      <c r="L138" s="240"/>
      <c r="M138" s="242"/>
      <c r="N138" s="243" t="s">
        <v>1</v>
      </c>
      <c r="O138" s="228" t="s">
        <v>45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8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5"/>
      <c r="Z138" s="35"/>
      <c r="AA138" s="35"/>
      <c r="AB138" s="35"/>
      <c r="AC138" s="35"/>
      <c r="AD138" s="35"/>
      <c r="AE138" s="35"/>
      <c r="AR138" s="232" t="s">
        <v>151</v>
      </c>
      <c r="AT138" s="232" t="s">
        <v>169</v>
      </c>
      <c r="AU138" s="232" t="s">
        <v>92</v>
      </c>
      <c r="AY138" s="14" t="s">
        <v>150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4" t="s">
        <v>90</v>
      </c>
      <c r="BK138" s="233">
        <f>ROUND(P138*H138,2)</f>
        <v>0</v>
      </c>
      <c r="BL138" s="14" t="s">
        <v>196</v>
      </c>
      <c r="BM138" s="232" t="s">
        <v>151</v>
      </c>
    </row>
    <row r="139" s="12" customFormat="1" ht="22.8" customHeight="1">
      <c r="A139" s="12"/>
      <c r="B139" s="202"/>
      <c r="C139" s="203"/>
      <c r="D139" s="204" t="s">
        <v>81</v>
      </c>
      <c r="E139" s="217" t="s">
        <v>202</v>
      </c>
      <c r="F139" s="217" t="s">
        <v>721</v>
      </c>
      <c r="G139" s="203"/>
      <c r="H139" s="203"/>
      <c r="I139" s="206"/>
      <c r="J139" s="206"/>
      <c r="K139" s="218">
        <f>BK139</f>
        <v>0</v>
      </c>
      <c r="L139" s="203"/>
      <c r="M139" s="208"/>
      <c r="N139" s="209"/>
      <c r="O139" s="210"/>
      <c r="P139" s="210"/>
      <c r="Q139" s="211">
        <f>SUM(Q140:Q143)</f>
        <v>0</v>
      </c>
      <c r="R139" s="211">
        <f>SUM(R140:R143)</f>
        <v>0</v>
      </c>
      <c r="S139" s="210"/>
      <c r="T139" s="212">
        <f>SUM(T140:T143)</f>
        <v>0</v>
      </c>
      <c r="U139" s="210"/>
      <c r="V139" s="212">
        <f>SUM(V140:V143)</f>
        <v>0</v>
      </c>
      <c r="W139" s="210"/>
      <c r="X139" s="213">
        <f>SUM(X140:X143)</f>
        <v>0</v>
      </c>
      <c r="Y139" s="12"/>
      <c r="Z139" s="12"/>
      <c r="AA139" s="12"/>
      <c r="AB139" s="12"/>
      <c r="AC139" s="12"/>
      <c r="AD139" s="12"/>
      <c r="AE139" s="12"/>
      <c r="AR139" s="214" t="s">
        <v>90</v>
      </c>
      <c r="AT139" s="215" t="s">
        <v>81</v>
      </c>
      <c r="AU139" s="215" t="s">
        <v>90</v>
      </c>
      <c r="AY139" s="214" t="s">
        <v>150</v>
      </c>
      <c r="BK139" s="216">
        <f>SUM(BK140:BK143)</f>
        <v>0</v>
      </c>
    </row>
    <row r="140" s="2" customFormat="1" ht="24.15" customHeight="1">
      <c r="A140" s="35"/>
      <c r="B140" s="36"/>
      <c r="C140" s="219" t="s">
        <v>205</v>
      </c>
      <c r="D140" s="219" t="s">
        <v>154</v>
      </c>
      <c r="E140" s="220" t="s">
        <v>722</v>
      </c>
      <c r="F140" s="221" t="s">
        <v>723</v>
      </c>
      <c r="G140" s="222" t="s">
        <v>166</v>
      </c>
      <c r="H140" s="223">
        <v>5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207</v>
      </c>
    </row>
    <row r="141" s="2" customFormat="1" ht="21.75" customHeight="1">
      <c r="A141" s="35"/>
      <c r="B141" s="36"/>
      <c r="C141" s="219" t="s">
        <v>202</v>
      </c>
      <c r="D141" s="219" t="s">
        <v>154</v>
      </c>
      <c r="E141" s="220" t="s">
        <v>724</v>
      </c>
      <c r="F141" s="221" t="s">
        <v>725</v>
      </c>
      <c r="G141" s="222" t="s">
        <v>166</v>
      </c>
      <c r="H141" s="223">
        <v>5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9</v>
      </c>
    </row>
    <row r="142" s="2" customFormat="1" ht="24.15" customHeight="1">
      <c r="A142" s="35"/>
      <c r="B142" s="36"/>
      <c r="C142" s="219" t="s">
        <v>209</v>
      </c>
      <c r="D142" s="219" t="s">
        <v>154</v>
      </c>
      <c r="E142" s="220" t="s">
        <v>726</v>
      </c>
      <c r="F142" s="221" t="s">
        <v>727</v>
      </c>
      <c r="G142" s="222" t="s">
        <v>166</v>
      </c>
      <c r="H142" s="223">
        <v>5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212</v>
      </c>
    </row>
    <row r="143" s="2" customFormat="1" ht="24.15" customHeight="1">
      <c r="A143" s="35"/>
      <c r="B143" s="36"/>
      <c r="C143" s="219" t="s">
        <v>151</v>
      </c>
      <c r="D143" s="219" t="s">
        <v>154</v>
      </c>
      <c r="E143" s="220" t="s">
        <v>728</v>
      </c>
      <c r="F143" s="221" t="s">
        <v>729</v>
      </c>
      <c r="G143" s="222" t="s">
        <v>166</v>
      </c>
      <c r="H143" s="223">
        <v>5</v>
      </c>
      <c r="I143" s="224"/>
      <c r="J143" s="224"/>
      <c r="K143" s="225">
        <f>ROUND(P143*H143,2)</f>
        <v>0</v>
      </c>
      <c r="L143" s="226"/>
      <c r="M143" s="41"/>
      <c r="N143" s="227" t="s">
        <v>1</v>
      </c>
      <c r="O143" s="228" t="s">
        <v>45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8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5"/>
      <c r="Z143" s="35"/>
      <c r="AA143" s="35"/>
      <c r="AB143" s="35"/>
      <c r="AC143" s="35"/>
      <c r="AD143" s="35"/>
      <c r="AE143" s="35"/>
      <c r="AR143" s="232" t="s">
        <v>196</v>
      </c>
      <c r="AT143" s="232" t="s">
        <v>154</v>
      </c>
      <c r="AU143" s="232" t="s">
        <v>92</v>
      </c>
      <c r="AY143" s="14" t="s">
        <v>150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4" t="s">
        <v>90</v>
      </c>
      <c r="BK143" s="233">
        <f>ROUND(P143*H143,2)</f>
        <v>0</v>
      </c>
      <c r="BL143" s="14" t="s">
        <v>196</v>
      </c>
      <c r="BM143" s="232" t="s">
        <v>214</v>
      </c>
    </row>
    <row r="144" s="12" customFormat="1" ht="22.8" customHeight="1">
      <c r="A144" s="12"/>
      <c r="B144" s="202"/>
      <c r="C144" s="203"/>
      <c r="D144" s="204" t="s">
        <v>81</v>
      </c>
      <c r="E144" s="217" t="s">
        <v>215</v>
      </c>
      <c r="F144" s="217" t="s">
        <v>730</v>
      </c>
      <c r="G144" s="203"/>
      <c r="H144" s="203"/>
      <c r="I144" s="206"/>
      <c r="J144" s="206"/>
      <c r="K144" s="218">
        <f>BK144</f>
        <v>0</v>
      </c>
      <c r="L144" s="203"/>
      <c r="M144" s="208"/>
      <c r="N144" s="209"/>
      <c r="O144" s="210"/>
      <c r="P144" s="210"/>
      <c r="Q144" s="211">
        <f>SUM(Q145:Q148)</f>
        <v>0</v>
      </c>
      <c r="R144" s="211">
        <f>SUM(R145:R148)</f>
        <v>0</v>
      </c>
      <c r="S144" s="210"/>
      <c r="T144" s="212">
        <f>SUM(T145:T148)</f>
        <v>0</v>
      </c>
      <c r="U144" s="210"/>
      <c r="V144" s="212">
        <f>SUM(V145:V148)</f>
        <v>0</v>
      </c>
      <c r="W144" s="210"/>
      <c r="X144" s="213">
        <f>SUM(X145:X148)</f>
        <v>0</v>
      </c>
      <c r="Y144" s="12"/>
      <c r="Z144" s="12"/>
      <c r="AA144" s="12"/>
      <c r="AB144" s="12"/>
      <c r="AC144" s="12"/>
      <c r="AD144" s="12"/>
      <c r="AE144" s="12"/>
      <c r="AR144" s="214" t="s">
        <v>90</v>
      </c>
      <c r="AT144" s="215" t="s">
        <v>81</v>
      </c>
      <c r="AU144" s="215" t="s">
        <v>90</v>
      </c>
      <c r="AY144" s="214" t="s">
        <v>150</v>
      </c>
      <c r="BK144" s="216">
        <f>SUM(BK145:BK148)</f>
        <v>0</v>
      </c>
    </row>
    <row r="145" s="2" customFormat="1" ht="33" customHeight="1">
      <c r="A145" s="35"/>
      <c r="B145" s="36"/>
      <c r="C145" s="219" t="s">
        <v>8</v>
      </c>
      <c r="D145" s="219" t="s">
        <v>154</v>
      </c>
      <c r="E145" s="220" t="s">
        <v>731</v>
      </c>
      <c r="F145" s="221" t="s">
        <v>732</v>
      </c>
      <c r="G145" s="222" t="s">
        <v>199</v>
      </c>
      <c r="H145" s="223">
        <v>2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218</v>
      </c>
    </row>
    <row r="146" s="2" customFormat="1" ht="33" customHeight="1">
      <c r="A146" s="35"/>
      <c r="B146" s="36"/>
      <c r="C146" s="219" t="s">
        <v>263</v>
      </c>
      <c r="D146" s="219" t="s">
        <v>154</v>
      </c>
      <c r="E146" s="220" t="s">
        <v>733</v>
      </c>
      <c r="F146" s="221" t="s">
        <v>734</v>
      </c>
      <c r="G146" s="222" t="s">
        <v>199</v>
      </c>
      <c r="H146" s="223">
        <v>30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221</v>
      </c>
    </row>
    <row r="147" s="2" customFormat="1" ht="33" customHeight="1">
      <c r="A147" s="35"/>
      <c r="B147" s="36"/>
      <c r="C147" s="219" t="s">
        <v>225</v>
      </c>
      <c r="D147" s="219" t="s">
        <v>154</v>
      </c>
      <c r="E147" s="220" t="s">
        <v>735</v>
      </c>
      <c r="F147" s="221" t="s">
        <v>736</v>
      </c>
      <c r="G147" s="222" t="s">
        <v>199</v>
      </c>
      <c r="H147" s="223">
        <v>2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225</v>
      </c>
    </row>
    <row r="148" s="2" customFormat="1" ht="24.15" customHeight="1">
      <c r="A148" s="35"/>
      <c r="B148" s="36"/>
      <c r="C148" s="219" t="s">
        <v>221</v>
      </c>
      <c r="D148" s="219" t="s">
        <v>154</v>
      </c>
      <c r="E148" s="220" t="s">
        <v>737</v>
      </c>
      <c r="F148" s="221" t="s">
        <v>738</v>
      </c>
      <c r="G148" s="222" t="s">
        <v>711</v>
      </c>
      <c r="H148" s="223">
        <v>0.59999999999999998</v>
      </c>
      <c r="I148" s="224"/>
      <c r="J148" s="224"/>
      <c r="K148" s="225">
        <f>ROUND(P148*H148,2)</f>
        <v>0</v>
      </c>
      <c r="L148" s="226"/>
      <c r="M148" s="41"/>
      <c r="N148" s="227" t="s">
        <v>1</v>
      </c>
      <c r="O148" s="228" t="s">
        <v>45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8"/>
      <c r="T148" s="230">
        <f>S148*H148</f>
        <v>0</v>
      </c>
      <c r="U148" s="230">
        <v>0</v>
      </c>
      <c r="V148" s="230">
        <f>U148*H148</f>
        <v>0</v>
      </c>
      <c r="W148" s="230">
        <v>0</v>
      </c>
      <c r="X148" s="231">
        <f>W148*H148</f>
        <v>0</v>
      </c>
      <c r="Y148" s="35"/>
      <c r="Z148" s="35"/>
      <c r="AA148" s="35"/>
      <c r="AB148" s="35"/>
      <c r="AC148" s="35"/>
      <c r="AD148" s="35"/>
      <c r="AE148" s="35"/>
      <c r="AR148" s="232" t="s">
        <v>196</v>
      </c>
      <c r="AT148" s="232" t="s">
        <v>154</v>
      </c>
      <c r="AU148" s="232" t="s">
        <v>92</v>
      </c>
      <c r="AY148" s="14" t="s">
        <v>150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4" t="s">
        <v>90</v>
      </c>
      <c r="BK148" s="233">
        <f>ROUND(P148*H148,2)</f>
        <v>0</v>
      </c>
      <c r="BL148" s="14" t="s">
        <v>196</v>
      </c>
      <c r="BM148" s="232" t="s">
        <v>228</v>
      </c>
    </row>
    <row r="149" s="12" customFormat="1" ht="22.8" customHeight="1">
      <c r="A149" s="12"/>
      <c r="B149" s="202"/>
      <c r="C149" s="203"/>
      <c r="D149" s="204" t="s">
        <v>81</v>
      </c>
      <c r="E149" s="217" t="s">
        <v>739</v>
      </c>
      <c r="F149" s="217" t="s">
        <v>740</v>
      </c>
      <c r="G149" s="203"/>
      <c r="H149" s="203"/>
      <c r="I149" s="206"/>
      <c r="J149" s="206"/>
      <c r="K149" s="218">
        <f>BK149</f>
        <v>0</v>
      </c>
      <c r="L149" s="203"/>
      <c r="M149" s="208"/>
      <c r="N149" s="209"/>
      <c r="O149" s="210"/>
      <c r="P149" s="210"/>
      <c r="Q149" s="211">
        <f>Q150</f>
        <v>0</v>
      </c>
      <c r="R149" s="211">
        <f>R150</f>
        <v>0</v>
      </c>
      <c r="S149" s="210"/>
      <c r="T149" s="212">
        <f>T150</f>
        <v>0</v>
      </c>
      <c r="U149" s="210"/>
      <c r="V149" s="212">
        <f>V150</f>
        <v>0</v>
      </c>
      <c r="W149" s="210"/>
      <c r="X149" s="213">
        <f>X150</f>
        <v>0</v>
      </c>
      <c r="Y149" s="12"/>
      <c r="Z149" s="12"/>
      <c r="AA149" s="12"/>
      <c r="AB149" s="12"/>
      <c r="AC149" s="12"/>
      <c r="AD149" s="12"/>
      <c r="AE149" s="12"/>
      <c r="AR149" s="214" t="s">
        <v>90</v>
      </c>
      <c r="AT149" s="215" t="s">
        <v>81</v>
      </c>
      <c r="AU149" s="215" t="s">
        <v>90</v>
      </c>
      <c r="AY149" s="214" t="s">
        <v>150</v>
      </c>
      <c r="BK149" s="216">
        <f>BK150</f>
        <v>0</v>
      </c>
    </row>
    <row r="150" s="2" customFormat="1" ht="24.15" customHeight="1">
      <c r="A150" s="35"/>
      <c r="B150" s="36"/>
      <c r="C150" s="219" t="s">
        <v>207</v>
      </c>
      <c r="D150" s="219" t="s">
        <v>154</v>
      </c>
      <c r="E150" s="220" t="s">
        <v>741</v>
      </c>
      <c r="F150" s="221" t="s">
        <v>742</v>
      </c>
      <c r="G150" s="222" t="s">
        <v>718</v>
      </c>
      <c r="H150" s="223">
        <v>1.3620000000000001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196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196</v>
      </c>
      <c r="BM150" s="232" t="s">
        <v>232</v>
      </c>
    </row>
    <row r="151" s="12" customFormat="1" ht="22.8" customHeight="1">
      <c r="A151" s="12"/>
      <c r="B151" s="202"/>
      <c r="C151" s="203"/>
      <c r="D151" s="204" t="s">
        <v>81</v>
      </c>
      <c r="E151" s="217" t="s">
        <v>743</v>
      </c>
      <c r="F151" s="217" t="s">
        <v>744</v>
      </c>
      <c r="G151" s="203"/>
      <c r="H151" s="203"/>
      <c r="I151" s="206"/>
      <c r="J151" s="206"/>
      <c r="K151" s="218">
        <f>BK151</f>
        <v>0</v>
      </c>
      <c r="L151" s="203"/>
      <c r="M151" s="208"/>
      <c r="N151" s="209"/>
      <c r="O151" s="210"/>
      <c r="P151" s="210"/>
      <c r="Q151" s="211">
        <f>Q152</f>
        <v>0</v>
      </c>
      <c r="R151" s="211">
        <f>R152</f>
        <v>0</v>
      </c>
      <c r="S151" s="210"/>
      <c r="T151" s="212">
        <f>T152</f>
        <v>0</v>
      </c>
      <c r="U151" s="210"/>
      <c r="V151" s="212">
        <f>V152</f>
        <v>0</v>
      </c>
      <c r="W151" s="210"/>
      <c r="X151" s="213">
        <f>X152</f>
        <v>0</v>
      </c>
      <c r="Y151" s="12"/>
      <c r="Z151" s="12"/>
      <c r="AA151" s="12"/>
      <c r="AB151" s="12"/>
      <c r="AC151" s="12"/>
      <c r="AD151" s="12"/>
      <c r="AE151" s="12"/>
      <c r="AR151" s="214" t="s">
        <v>90</v>
      </c>
      <c r="AT151" s="215" t="s">
        <v>81</v>
      </c>
      <c r="AU151" s="215" t="s">
        <v>90</v>
      </c>
      <c r="AY151" s="214" t="s">
        <v>150</v>
      </c>
      <c r="BK151" s="216">
        <f>BK152</f>
        <v>0</v>
      </c>
    </row>
    <row r="152" s="2" customFormat="1" ht="16.5" customHeight="1">
      <c r="A152" s="35"/>
      <c r="B152" s="36"/>
      <c r="C152" s="219" t="s">
        <v>222</v>
      </c>
      <c r="D152" s="219" t="s">
        <v>154</v>
      </c>
      <c r="E152" s="220" t="s">
        <v>745</v>
      </c>
      <c r="F152" s="221" t="s">
        <v>746</v>
      </c>
      <c r="G152" s="222" t="s">
        <v>718</v>
      </c>
      <c r="H152" s="223">
        <v>4.0960000000000001</v>
      </c>
      <c r="I152" s="224"/>
      <c r="J152" s="224"/>
      <c r="K152" s="225">
        <f>ROUND(P152*H152,2)</f>
        <v>0</v>
      </c>
      <c r="L152" s="226"/>
      <c r="M152" s="41"/>
      <c r="N152" s="227" t="s">
        <v>1</v>
      </c>
      <c r="O152" s="228" t="s">
        <v>45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8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5"/>
      <c r="Z152" s="35"/>
      <c r="AA152" s="35"/>
      <c r="AB152" s="35"/>
      <c r="AC152" s="35"/>
      <c r="AD152" s="35"/>
      <c r="AE152" s="35"/>
      <c r="AR152" s="232" t="s">
        <v>196</v>
      </c>
      <c r="AT152" s="232" t="s">
        <v>154</v>
      </c>
      <c r="AU152" s="232" t="s">
        <v>92</v>
      </c>
      <c r="AY152" s="14" t="s">
        <v>150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4" t="s">
        <v>90</v>
      </c>
      <c r="BK152" s="233">
        <f>ROUND(P152*H152,2)</f>
        <v>0</v>
      </c>
      <c r="BL152" s="14" t="s">
        <v>196</v>
      </c>
      <c r="BM152" s="232" t="s">
        <v>234</v>
      </c>
    </row>
    <row r="153" s="12" customFormat="1" ht="25.92" customHeight="1">
      <c r="A153" s="12"/>
      <c r="B153" s="202"/>
      <c r="C153" s="203"/>
      <c r="D153" s="204" t="s">
        <v>81</v>
      </c>
      <c r="E153" s="205" t="s">
        <v>159</v>
      </c>
      <c r="F153" s="205" t="s">
        <v>160</v>
      </c>
      <c r="G153" s="203"/>
      <c r="H153" s="203"/>
      <c r="I153" s="206"/>
      <c r="J153" s="206"/>
      <c r="K153" s="207">
        <f>BK153</f>
        <v>0</v>
      </c>
      <c r="L153" s="203"/>
      <c r="M153" s="208"/>
      <c r="N153" s="209"/>
      <c r="O153" s="210"/>
      <c r="P153" s="210"/>
      <c r="Q153" s="211">
        <f>Q154+Q158</f>
        <v>0</v>
      </c>
      <c r="R153" s="211">
        <f>R154+R158</f>
        <v>0</v>
      </c>
      <c r="S153" s="210"/>
      <c r="T153" s="212">
        <f>T154+T158</f>
        <v>0</v>
      </c>
      <c r="U153" s="210"/>
      <c r="V153" s="212">
        <f>V154+V158</f>
        <v>0</v>
      </c>
      <c r="W153" s="210"/>
      <c r="X153" s="213">
        <f>X154+X158</f>
        <v>0</v>
      </c>
      <c r="Y153" s="12"/>
      <c r="Z153" s="12"/>
      <c r="AA153" s="12"/>
      <c r="AB153" s="12"/>
      <c r="AC153" s="12"/>
      <c r="AD153" s="12"/>
      <c r="AE153" s="12"/>
      <c r="AR153" s="214" t="s">
        <v>92</v>
      </c>
      <c r="AT153" s="215" t="s">
        <v>81</v>
      </c>
      <c r="AU153" s="215" t="s">
        <v>82</v>
      </c>
      <c r="AY153" s="214" t="s">
        <v>150</v>
      </c>
      <c r="BK153" s="216">
        <f>BK154+BK158</f>
        <v>0</v>
      </c>
    </row>
    <row r="154" s="12" customFormat="1" ht="22.8" customHeight="1">
      <c r="A154" s="12"/>
      <c r="B154" s="202"/>
      <c r="C154" s="203"/>
      <c r="D154" s="204" t="s">
        <v>81</v>
      </c>
      <c r="E154" s="217" t="s">
        <v>747</v>
      </c>
      <c r="F154" s="217" t="s">
        <v>748</v>
      </c>
      <c r="G154" s="203"/>
      <c r="H154" s="203"/>
      <c r="I154" s="206"/>
      <c r="J154" s="206"/>
      <c r="K154" s="218">
        <f>BK154</f>
        <v>0</v>
      </c>
      <c r="L154" s="203"/>
      <c r="M154" s="208"/>
      <c r="N154" s="209"/>
      <c r="O154" s="210"/>
      <c r="P154" s="210"/>
      <c r="Q154" s="211">
        <f>SUM(Q155:Q157)</f>
        <v>0</v>
      </c>
      <c r="R154" s="211">
        <f>SUM(R155:R157)</f>
        <v>0</v>
      </c>
      <c r="S154" s="210"/>
      <c r="T154" s="212">
        <f>SUM(T155:T157)</f>
        <v>0</v>
      </c>
      <c r="U154" s="210"/>
      <c r="V154" s="212">
        <f>SUM(V155:V157)</f>
        <v>0</v>
      </c>
      <c r="W154" s="210"/>
      <c r="X154" s="213">
        <f>SUM(X155:X157)</f>
        <v>0</v>
      </c>
      <c r="Y154" s="12"/>
      <c r="Z154" s="12"/>
      <c r="AA154" s="12"/>
      <c r="AB154" s="12"/>
      <c r="AC154" s="12"/>
      <c r="AD154" s="12"/>
      <c r="AE154" s="12"/>
      <c r="AR154" s="214" t="s">
        <v>92</v>
      </c>
      <c r="AT154" s="215" t="s">
        <v>81</v>
      </c>
      <c r="AU154" s="215" t="s">
        <v>90</v>
      </c>
      <c r="AY154" s="214" t="s">
        <v>150</v>
      </c>
      <c r="BK154" s="216">
        <f>SUM(BK155:BK157)</f>
        <v>0</v>
      </c>
    </row>
    <row r="155" s="2" customFormat="1" ht="24.15" customHeight="1">
      <c r="A155" s="35"/>
      <c r="B155" s="36"/>
      <c r="C155" s="219" t="s">
        <v>9</v>
      </c>
      <c r="D155" s="219" t="s">
        <v>154</v>
      </c>
      <c r="E155" s="220" t="s">
        <v>749</v>
      </c>
      <c r="F155" s="221" t="s">
        <v>750</v>
      </c>
      <c r="G155" s="222" t="s">
        <v>711</v>
      </c>
      <c r="H155" s="223">
        <v>0.20000000000000001</v>
      </c>
      <c r="I155" s="224"/>
      <c r="J155" s="224"/>
      <c r="K155" s="225">
        <f>ROUND(P155*H155,2)</f>
        <v>0</v>
      </c>
      <c r="L155" s="226"/>
      <c r="M155" s="41"/>
      <c r="N155" s="227" t="s">
        <v>1</v>
      </c>
      <c r="O155" s="228" t="s">
        <v>45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8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5"/>
      <c r="Z155" s="35"/>
      <c r="AA155" s="35"/>
      <c r="AB155" s="35"/>
      <c r="AC155" s="35"/>
      <c r="AD155" s="35"/>
      <c r="AE155" s="35"/>
      <c r="AR155" s="232" t="s">
        <v>214</v>
      </c>
      <c r="AT155" s="232" t="s">
        <v>154</v>
      </c>
      <c r="AU155" s="232" t="s">
        <v>92</v>
      </c>
      <c r="AY155" s="14" t="s">
        <v>150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4" t="s">
        <v>90</v>
      </c>
      <c r="BK155" s="233">
        <f>ROUND(P155*H155,2)</f>
        <v>0</v>
      </c>
      <c r="BL155" s="14" t="s">
        <v>214</v>
      </c>
      <c r="BM155" s="232" t="s">
        <v>238</v>
      </c>
    </row>
    <row r="156" s="2" customFormat="1" ht="16.5" customHeight="1">
      <c r="A156" s="35"/>
      <c r="B156" s="36"/>
      <c r="C156" s="234" t="s">
        <v>229</v>
      </c>
      <c r="D156" s="234" t="s">
        <v>169</v>
      </c>
      <c r="E156" s="235" t="s">
        <v>751</v>
      </c>
      <c r="F156" s="236" t="s">
        <v>752</v>
      </c>
      <c r="G156" s="237" t="s">
        <v>753</v>
      </c>
      <c r="H156" s="238">
        <v>0.75</v>
      </c>
      <c r="I156" s="239"/>
      <c r="J156" s="240"/>
      <c r="K156" s="241">
        <f>ROUND(P156*H156,2)</f>
        <v>0</v>
      </c>
      <c r="L156" s="240"/>
      <c r="M156" s="242"/>
      <c r="N156" s="243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241</v>
      </c>
      <c r="AT156" s="232" t="s">
        <v>169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214</v>
      </c>
      <c r="BM156" s="232" t="s">
        <v>241</v>
      </c>
    </row>
    <row r="157" s="2" customFormat="1" ht="24.15" customHeight="1">
      <c r="A157" s="35"/>
      <c r="B157" s="36"/>
      <c r="C157" s="219" t="s">
        <v>212</v>
      </c>
      <c r="D157" s="219" t="s">
        <v>154</v>
      </c>
      <c r="E157" s="220" t="s">
        <v>754</v>
      </c>
      <c r="F157" s="221" t="s">
        <v>755</v>
      </c>
      <c r="G157" s="222" t="s">
        <v>718</v>
      </c>
      <c r="H157" s="223">
        <v>0.001</v>
      </c>
      <c r="I157" s="224"/>
      <c r="J157" s="224"/>
      <c r="K157" s="225">
        <f>ROUND(P157*H157,2)</f>
        <v>0</v>
      </c>
      <c r="L157" s="226"/>
      <c r="M157" s="41"/>
      <c r="N157" s="227" t="s">
        <v>1</v>
      </c>
      <c r="O157" s="228" t="s">
        <v>45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8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5"/>
      <c r="Z157" s="35"/>
      <c r="AA157" s="35"/>
      <c r="AB157" s="35"/>
      <c r="AC157" s="35"/>
      <c r="AD157" s="35"/>
      <c r="AE157" s="35"/>
      <c r="AR157" s="232" t="s">
        <v>214</v>
      </c>
      <c r="AT157" s="232" t="s">
        <v>154</v>
      </c>
      <c r="AU157" s="232" t="s">
        <v>92</v>
      </c>
      <c r="AY157" s="14" t="s">
        <v>150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4" t="s">
        <v>90</v>
      </c>
      <c r="BK157" s="233">
        <f>ROUND(P157*H157,2)</f>
        <v>0</v>
      </c>
      <c r="BL157" s="14" t="s">
        <v>214</v>
      </c>
      <c r="BM157" s="232" t="s">
        <v>247</v>
      </c>
    </row>
    <row r="158" s="12" customFormat="1" ht="22.8" customHeight="1">
      <c r="A158" s="12"/>
      <c r="B158" s="202"/>
      <c r="C158" s="203"/>
      <c r="D158" s="204" t="s">
        <v>81</v>
      </c>
      <c r="E158" s="217" t="s">
        <v>756</v>
      </c>
      <c r="F158" s="217" t="s">
        <v>757</v>
      </c>
      <c r="G158" s="203"/>
      <c r="H158" s="203"/>
      <c r="I158" s="206"/>
      <c r="J158" s="206"/>
      <c r="K158" s="218">
        <f>BK158</f>
        <v>0</v>
      </c>
      <c r="L158" s="203"/>
      <c r="M158" s="208"/>
      <c r="N158" s="209"/>
      <c r="O158" s="210"/>
      <c r="P158" s="210"/>
      <c r="Q158" s="211">
        <f>SUM(Q159:Q160)</f>
        <v>0</v>
      </c>
      <c r="R158" s="211">
        <f>SUM(R159:R160)</f>
        <v>0</v>
      </c>
      <c r="S158" s="210"/>
      <c r="T158" s="212">
        <f>SUM(T159:T160)</f>
        <v>0</v>
      </c>
      <c r="U158" s="210"/>
      <c r="V158" s="212">
        <f>SUM(V159:V160)</f>
        <v>0</v>
      </c>
      <c r="W158" s="210"/>
      <c r="X158" s="213">
        <f>SUM(X159:X160)</f>
        <v>0</v>
      </c>
      <c r="Y158" s="12"/>
      <c r="Z158" s="12"/>
      <c r="AA158" s="12"/>
      <c r="AB158" s="12"/>
      <c r="AC158" s="12"/>
      <c r="AD158" s="12"/>
      <c r="AE158" s="12"/>
      <c r="AR158" s="214" t="s">
        <v>92</v>
      </c>
      <c r="AT158" s="215" t="s">
        <v>81</v>
      </c>
      <c r="AU158" s="215" t="s">
        <v>90</v>
      </c>
      <c r="AY158" s="214" t="s">
        <v>150</v>
      </c>
      <c r="BK158" s="216">
        <f>SUM(BK159:BK160)</f>
        <v>0</v>
      </c>
    </row>
    <row r="159" s="2" customFormat="1" ht="33" customHeight="1">
      <c r="A159" s="35"/>
      <c r="B159" s="36"/>
      <c r="C159" s="219" t="s">
        <v>235</v>
      </c>
      <c r="D159" s="219" t="s">
        <v>154</v>
      </c>
      <c r="E159" s="220" t="s">
        <v>758</v>
      </c>
      <c r="F159" s="221" t="s">
        <v>759</v>
      </c>
      <c r="G159" s="222" t="s">
        <v>166</v>
      </c>
      <c r="H159" s="223">
        <v>5</v>
      </c>
      <c r="I159" s="224"/>
      <c r="J159" s="224"/>
      <c r="K159" s="225">
        <f>ROUND(P159*H159,2)</f>
        <v>0</v>
      </c>
      <c r="L159" s="226"/>
      <c r="M159" s="41"/>
      <c r="N159" s="227" t="s">
        <v>1</v>
      </c>
      <c r="O159" s="228" t="s">
        <v>45</v>
      </c>
      <c r="P159" s="229">
        <f>I159+J159</f>
        <v>0</v>
      </c>
      <c r="Q159" s="229">
        <f>ROUND(I159*H159,2)</f>
        <v>0</v>
      </c>
      <c r="R159" s="229">
        <f>ROUND(J159*H159,2)</f>
        <v>0</v>
      </c>
      <c r="S159" s="88"/>
      <c r="T159" s="230">
        <f>S159*H159</f>
        <v>0</v>
      </c>
      <c r="U159" s="230">
        <v>0</v>
      </c>
      <c r="V159" s="230">
        <f>U159*H159</f>
        <v>0</v>
      </c>
      <c r="W159" s="230">
        <v>0</v>
      </c>
      <c r="X159" s="231">
        <f>W159*H159</f>
        <v>0</v>
      </c>
      <c r="Y159" s="35"/>
      <c r="Z159" s="35"/>
      <c r="AA159" s="35"/>
      <c r="AB159" s="35"/>
      <c r="AC159" s="35"/>
      <c r="AD159" s="35"/>
      <c r="AE159" s="35"/>
      <c r="AR159" s="232" t="s">
        <v>214</v>
      </c>
      <c r="AT159" s="232" t="s">
        <v>154</v>
      </c>
      <c r="AU159" s="232" t="s">
        <v>92</v>
      </c>
      <c r="AY159" s="14" t="s">
        <v>150</v>
      </c>
      <c r="BE159" s="233">
        <f>IF(O159="základní",K159,0)</f>
        <v>0</v>
      </c>
      <c r="BF159" s="233">
        <f>IF(O159="snížená",K159,0)</f>
        <v>0</v>
      </c>
      <c r="BG159" s="233">
        <f>IF(O159="zákl. přenesená",K159,0)</f>
        <v>0</v>
      </c>
      <c r="BH159" s="233">
        <f>IF(O159="sníž. přenesená",K159,0)</f>
        <v>0</v>
      </c>
      <c r="BI159" s="233">
        <f>IF(O159="nulová",K159,0)</f>
        <v>0</v>
      </c>
      <c r="BJ159" s="14" t="s">
        <v>90</v>
      </c>
      <c r="BK159" s="233">
        <f>ROUND(P159*H159,2)</f>
        <v>0</v>
      </c>
      <c r="BL159" s="14" t="s">
        <v>214</v>
      </c>
      <c r="BM159" s="232" t="s">
        <v>250</v>
      </c>
    </row>
    <row r="160" s="2" customFormat="1" ht="33" customHeight="1">
      <c r="A160" s="35"/>
      <c r="B160" s="36"/>
      <c r="C160" s="219" t="s">
        <v>214</v>
      </c>
      <c r="D160" s="219" t="s">
        <v>154</v>
      </c>
      <c r="E160" s="220" t="s">
        <v>760</v>
      </c>
      <c r="F160" s="221" t="s">
        <v>761</v>
      </c>
      <c r="G160" s="222" t="s">
        <v>166</v>
      </c>
      <c r="H160" s="223">
        <v>5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214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214</v>
      </c>
      <c r="BM160" s="232" t="s">
        <v>254</v>
      </c>
    </row>
    <row r="161" s="12" customFormat="1" ht="25.92" customHeight="1">
      <c r="A161" s="12"/>
      <c r="B161" s="202"/>
      <c r="C161" s="203"/>
      <c r="D161" s="204" t="s">
        <v>81</v>
      </c>
      <c r="E161" s="205" t="s">
        <v>429</v>
      </c>
      <c r="F161" s="205" t="s">
        <v>762</v>
      </c>
      <c r="G161" s="203"/>
      <c r="H161" s="203"/>
      <c r="I161" s="206"/>
      <c r="J161" s="206"/>
      <c r="K161" s="207">
        <f>BK161</f>
        <v>0</v>
      </c>
      <c r="L161" s="203"/>
      <c r="M161" s="208"/>
      <c r="N161" s="209"/>
      <c r="O161" s="210"/>
      <c r="P161" s="210"/>
      <c r="Q161" s="211">
        <f>Q162+Q164</f>
        <v>0</v>
      </c>
      <c r="R161" s="211">
        <f>R162+R164</f>
        <v>0</v>
      </c>
      <c r="S161" s="210"/>
      <c r="T161" s="212">
        <f>T162+T164</f>
        <v>0</v>
      </c>
      <c r="U161" s="210"/>
      <c r="V161" s="212">
        <f>V162+V164</f>
        <v>0</v>
      </c>
      <c r="W161" s="210"/>
      <c r="X161" s="213">
        <f>X162+X164</f>
        <v>0</v>
      </c>
      <c r="Y161" s="12"/>
      <c r="Z161" s="12"/>
      <c r="AA161" s="12"/>
      <c r="AB161" s="12"/>
      <c r="AC161" s="12"/>
      <c r="AD161" s="12"/>
      <c r="AE161" s="12"/>
      <c r="AR161" s="214" t="s">
        <v>205</v>
      </c>
      <c r="AT161" s="215" t="s">
        <v>81</v>
      </c>
      <c r="AU161" s="215" t="s">
        <v>82</v>
      </c>
      <c r="AY161" s="214" t="s">
        <v>150</v>
      </c>
      <c r="BK161" s="216">
        <f>BK162+BK164</f>
        <v>0</v>
      </c>
    </row>
    <row r="162" s="12" customFormat="1" ht="22.8" customHeight="1">
      <c r="A162" s="12"/>
      <c r="B162" s="202"/>
      <c r="C162" s="203"/>
      <c r="D162" s="204" t="s">
        <v>81</v>
      </c>
      <c r="E162" s="217" t="s">
        <v>763</v>
      </c>
      <c r="F162" s="217" t="s">
        <v>764</v>
      </c>
      <c r="G162" s="203"/>
      <c r="H162" s="203"/>
      <c r="I162" s="206"/>
      <c r="J162" s="206"/>
      <c r="K162" s="218">
        <f>BK162</f>
        <v>0</v>
      </c>
      <c r="L162" s="203"/>
      <c r="M162" s="208"/>
      <c r="N162" s="209"/>
      <c r="O162" s="210"/>
      <c r="P162" s="210"/>
      <c r="Q162" s="211">
        <f>Q163</f>
        <v>0</v>
      </c>
      <c r="R162" s="211">
        <f>R163</f>
        <v>0</v>
      </c>
      <c r="S162" s="210"/>
      <c r="T162" s="212">
        <f>T163</f>
        <v>0</v>
      </c>
      <c r="U162" s="210"/>
      <c r="V162" s="212">
        <f>V163</f>
        <v>0</v>
      </c>
      <c r="W162" s="210"/>
      <c r="X162" s="213">
        <f>X163</f>
        <v>0</v>
      </c>
      <c r="Y162" s="12"/>
      <c r="Z162" s="12"/>
      <c r="AA162" s="12"/>
      <c r="AB162" s="12"/>
      <c r="AC162" s="12"/>
      <c r="AD162" s="12"/>
      <c r="AE162" s="12"/>
      <c r="AR162" s="214" t="s">
        <v>205</v>
      </c>
      <c r="AT162" s="215" t="s">
        <v>81</v>
      </c>
      <c r="AU162" s="215" t="s">
        <v>90</v>
      </c>
      <c r="AY162" s="214" t="s">
        <v>150</v>
      </c>
      <c r="BK162" s="216">
        <f>BK163</f>
        <v>0</v>
      </c>
    </row>
    <row r="163" s="2" customFormat="1" ht="16.5" customHeight="1">
      <c r="A163" s="35"/>
      <c r="B163" s="36"/>
      <c r="C163" s="219" t="s">
        <v>218</v>
      </c>
      <c r="D163" s="219" t="s">
        <v>154</v>
      </c>
      <c r="E163" s="220" t="s">
        <v>765</v>
      </c>
      <c r="F163" s="221" t="s">
        <v>693</v>
      </c>
      <c r="G163" s="222" t="s">
        <v>766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27" t="s">
        <v>1</v>
      </c>
      <c r="O163" s="228" t="s">
        <v>45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8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257</v>
      </c>
    </row>
    <row r="164" s="12" customFormat="1" ht="22.8" customHeight="1">
      <c r="A164" s="12"/>
      <c r="B164" s="202"/>
      <c r="C164" s="203"/>
      <c r="D164" s="204" t="s">
        <v>81</v>
      </c>
      <c r="E164" s="217" t="s">
        <v>767</v>
      </c>
      <c r="F164" s="217" t="s">
        <v>464</v>
      </c>
      <c r="G164" s="203"/>
      <c r="H164" s="203"/>
      <c r="I164" s="206"/>
      <c r="J164" s="206"/>
      <c r="K164" s="218">
        <f>BK164</f>
        <v>0</v>
      </c>
      <c r="L164" s="203"/>
      <c r="M164" s="208"/>
      <c r="N164" s="209"/>
      <c r="O164" s="210"/>
      <c r="P164" s="210"/>
      <c r="Q164" s="211">
        <f>Q165</f>
        <v>0</v>
      </c>
      <c r="R164" s="211">
        <f>R165</f>
        <v>0</v>
      </c>
      <c r="S164" s="210"/>
      <c r="T164" s="212">
        <f>T165</f>
        <v>0</v>
      </c>
      <c r="U164" s="210"/>
      <c r="V164" s="212">
        <f>V165</f>
        <v>0</v>
      </c>
      <c r="W164" s="210"/>
      <c r="X164" s="213">
        <f>X165</f>
        <v>0</v>
      </c>
      <c r="Y164" s="12"/>
      <c r="Z164" s="12"/>
      <c r="AA164" s="12"/>
      <c r="AB164" s="12"/>
      <c r="AC164" s="12"/>
      <c r="AD164" s="12"/>
      <c r="AE164" s="12"/>
      <c r="AR164" s="214" t="s">
        <v>205</v>
      </c>
      <c r="AT164" s="215" t="s">
        <v>81</v>
      </c>
      <c r="AU164" s="215" t="s">
        <v>90</v>
      </c>
      <c r="AY164" s="214" t="s">
        <v>150</v>
      </c>
      <c r="BK164" s="216">
        <f>BK165</f>
        <v>0</v>
      </c>
    </row>
    <row r="165" s="2" customFormat="1" ht="16.5" customHeight="1">
      <c r="A165" s="35"/>
      <c r="B165" s="36"/>
      <c r="C165" s="219" t="s">
        <v>251</v>
      </c>
      <c r="D165" s="219" t="s">
        <v>154</v>
      </c>
      <c r="E165" s="220" t="s">
        <v>768</v>
      </c>
      <c r="F165" s="221" t="s">
        <v>769</v>
      </c>
      <c r="G165" s="222" t="s">
        <v>766</v>
      </c>
      <c r="H165" s="223">
        <v>1</v>
      </c>
      <c r="I165" s="224"/>
      <c r="J165" s="224"/>
      <c r="K165" s="225">
        <f>ROUND(P165*H165,2)</f>
        <v>0</v>
      </c>
      <c r="L165" s="226"/>
      <c r="M165" s="41"/>
      <c r="N165" s="244" t="s">
        <v>1</v>
      </c>
      <c r="O165" s="245" t="s">
        <v>45</v>
      </c>
      <c r="P165" s="246">
        <f>I165+J165</f>
        <v>0</v>
      </c>
      <c r="Q165" s="246">
        <f>ROUND(I165*H165,2)</f>
        <v>0</v>
      </c>
      <c r="R165" s="246">
        <f>ROUND(J165*H165,2)</f>
        <v>0</v>
      </c>
      <c r="S165" s="247"/>
      <c r="T165" s="248">
        <f>S165*H165</f>
        <v>0</v>
      </c>
      <c r="U165" s="248">
        <v>0</v>
      </c>
      <c r="V165" s="248">
        <f>U165*H165</f>
        <v>0</v>
      </c>
      <c r="W165" s="248">
        <v>0</v>
      </c>
      <c r="X165" s="249">
        <f>W165*H165</f>
        <v>0</v>
      </c>
      <c r="Y165" s="35"/>
      <c r="Z165" s="35"/>
      <c r="AA165" s="35"/>
      <c r="AB165" s="35"/>
      <c r="AC165" s="35"/>
      <c r="AD165" s="35"/>
      <c r="AE165" s="35"/>
      <c r="AR165" s="232" t="s">
        <v>196</v>
      </c>
      <c r="AT165" s="232" t="s">
        <v>154</v>
      </c>
      <c r="AU165" s="232" t="s">
        <v>92</v>
      </c>
      <c r="AY165" s="14" t="s">
        <v>150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4" t="s">
        <v>90</v>
      </c>
      <c r="BK165" s="233">
        <f>ROUND(P165*H165,2)</f>
        <v>0</v>
      </c>
      <c r="BL165" s="14" t="s">
        <v>196</v>
      </c>
      <c r="BM165" s="232" t="s">
        <v>260</v>
      </c>
    </row>
    <row r="166" s="2" customFormat="1" ht="6.96" customHeight="1">
      <c r="A166" s="35"/>
      <c r="B166" s="63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41"/>
      <c r="N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xsRgWaGODMzKfJkiMXuwwog88Hg/PdkEg/CqWSZvJmzvwGVu1GrKC8FmNayvWgIMGIscNynCbEL4b4e/WrlknQ==" hashValue="hXUHZWn0JKZmR/dbJlsEc655409iSP4x15C6qrCmWCeI8tLz8MAV1LNhs8UPkW+/JwMHgODCq0DrMjlEKFdxIw==" algorithmName="SHA-512" password="CC3D"/>
  <autoFilter ref="C129:L165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105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770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531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532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ROUND(K129,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ROUND((SUM(BE129:BE202)),  2)</f>
        <v>0</v>
      </c>
      <c r="G35" s="35"/>
      <c r="H35" s="35"/>
      <c r="I35" s="153">
        <v>0.20999999999999999</v>
      </c>
      <c r="J35" s="35"/>
      <c r="K35" s="148">
        <f>ROUND(((SUM(BE129:BE202))*I35),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ROUND((SUM(BF129:BF202)),  2)</f>
        <v>0</v>
      </c>
      <c r="G36" s="35"/>
      <c r="H36" s="35"/>
      <c r="I36" s="153">
        <v>0.12</v>
      </c>
      <c r="J36" s="35"/>
      <c r="K36" s="148">
        <f>ROUND(((SUM(BF129:BF202))*I36),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ROUND((SUM(BG129:BG202)),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ROUND((SUM(BH129:BH202)),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ROUND((SUM(BI129:BI202)),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D.4.2-2 - Část elektro - etapa 2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Q129</f>
        <v>0</v>
      </c>
      <c r="J96" s="107">
        <f>R129</f>
        <v>0</v>
      </c>
      <c r="K96" s="107">
        <f>K129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126</v>
      </c>
      <c r="E97" s="180"/>
      <c r="F97" s="180"/>
      <c r="G97" s="180"/>
      <c r="H97" s="180"/>
      <c r="I97" s="181">
        <f>Q130</f>
        <v>0</v>
      </c>
      <c r="J97" s="181">
        <f>R130</f>
        <v>0</v>
      </c>
      <c r="K97" s="181">
        <f>K130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533</v>
      </c>
      <c r="E98" s="186"/>
      <c r="F98" s="186"/>
      <c r="G98" s="186"/>
      <c r="H98" s="186"/>
      <c r="I98" s="187">
        <f>Q131</f>
        <v>0</v>
      </c>
      <c r="J98" s="187">
        <f>R131</f>
        <v>0</v>
      </c>
      <c r="K98" s="187">
        <f>K131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771</v>
      </c>
      <c r="E99" s="186"/>
      <c r="F99" s="186"/>
      <c r="G99" s="186"/>
      <c r="H99" s="186"/>
      <c r="I99" s="187">
        <f>Q159</f>
        <v>0</v>
      </c>
      <c r="J99" s="187">
        <f>R159</f>
        <v>0</v>
      </c>
      <c r="K99" s="187">
        <f>K159</f>
        <v>0</v>
      </c>
      <c r="L99" s="184"/>
      <c r="M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535</v>
      </c>
      <c r="E100" s="186"/>
      <c r="F100" s="186"/>
      <c r="G100" s="186"/>
      <c r="H100" s="186"/>
      <c r="I100" s="187">
        <f>Q162</f>
        <v>0</v>
      </c>
      <c r="J100" s="187">
        <f>R162</f>
        <v>0</v>
      </c>
      <c r="K100" s="187">
        <f>K162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536</v>
      </c>
      <c r="E101" s="186"/>
      <c r="F101" s="186"/>
      <c r="G101" s="186"/>
      <c r="H101" s="186"/>
      <c r="I101" s="187">
        <f>Q166</f>
        <v>0</v>
      </c>
      <c r="J101" s="187">
        <f>R166</f>
        <v>0</v>
      </c>
      <c r="K101" s="187">
        <f>K166</f>
        <v>0</v>
      </c>
      <c r="L101" s="184"/>
      <c r="M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537</v>
      </c>
      <c r="E102" s="186"/>
      <c r="F102" s="186"/>
      <c r="G102" s="186"/>
      <c r="H102" s="186"/>
      <c r="I102" s="187">
        <f>Q170</f>
        <v>0</v>
      </c>
      <c r="J102" s="187">
        <f>R170</f>
        <v>0</v>
      </c>
      <c r="K102" s="187">
        <f>K170</f>
        <v>0</v>
      </c>
      <c r="L102" s="184"/>
      <c r="M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538</v>
      </c>
      <c r="E103" s="186"/>
      <c r="F103" s="186"/>
      <c r="G103" s="186"/>
      <c r="H103" s="186"/>
      <c r="I103" s="187">
        <f>Q174</f>
        <v>0</v>
      </c>
      <c r="J103" s="187">
        <f>R174</f>
        <v>0</v>
      </c>
      <c r="K103" s="187">
        <f>K174</f>
        <v>0</v>
      </c>
      <c r="L103" s="184"/>
      <c r="M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539</v>
      </c>
      <c r="E104" s="186"/>
      <c r="F104" s="186"/>
      <c r="G104" s="186"/>
      <c r="H104" s="186"/>
      <c r="I104" s="187">
        <f>Q176</f>
        <v>0</v>
      </c>
      <c r="J104" s="187">
        <f>R176</f>
        <v>0</v>
      </c>
      <c r="K104" s="187">
        <f>K176</f>
        <v>0</v>
      </c>
      <c r="L104" s="184"/>
      <c r="M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540</v>
      </c>
      <c r="E105" s="186"/>
      <c r="F105" s="186"/>
      <c r="G105" s="186"/>
      <c r="H105" s="186"/>
      <c r="I105" s="187">
        <f>Q180</f>
        <v>0</v>
      </c>
      <c r="J105" s="187">
        <f>R180</f>
        <v>0</v>
      </c>
      <c r="K105" s="187">
        <f>K180</f>
        <v>0</v>
      </c>
      <c r="L105" s="184"/>
      <c r="M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84"/>
      <c r="D106" s="185" t="s">
        <v>541</v>
      </c>
      <c r="E106" s="186"/>
      <c r="F106" s="186"/>
      <c r="G106" s="186"/>
      <c r="H106" s="186"/>
      <c r="I106" s="187">
        <f>Q184</f>
        <v>0</v>
      </c>
      <c r="J106" s="187">
        <f>R184</f>
        <v>0</v>
      </c>
      <c r="K106" s="187">
        <f>K184</f>
        <v>0</v>
      </c>
      <c r="L106" s="184"/>
      <c r="M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3"/>
      <c r="C107" s="184"/>
      <c r="D107" s="185" t="s">
        <v>542</v>
      </c>
      <c r="E107" s="186"/>
      <c r="F107" s="186"/>
      <c r="G107" s="186"/>
      <c r="H107" s="186"/>
      <c r="I107" s="187">
        <f>Q192</f>
        <v>0</v>
      </c>
      <c r="J107" s="187">
        <f>R192</f>
        <v>0</v>
      </c>
      <c r="K107" s="187">
        <f>K192</f>
        <v>0</v>
      </c>
      <c r="L107" s="184"/>
      <c r="M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543</v>
      </c>
      <c r="E108" s="186"/>
      <c r="F108" s="186"/>
      <c r="G108" s="186"/>
      <c r="H108" s="186"/>
      <c r="I108" s="187">
        <f>Q195</f>
        <v>0</v>
      </c>
      <c r="J108" s="187">
        <f>R195</f>
        <v>0</v>
      </c>
      <c r="K108" s="187">
        <f>K195</f>
        <v>0</v>
      </c>
      <c r="L108" s="184"/>
      <c r="M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544</v>
      </c>
      <c r="E109" s="186"/>
      <c r="F109" s="186"/>
      <c r="G109" s="186"/>
      <c r="H109" s="186"/>
      <c r="I109" s="187">
        <f>Q199</f>
        <v>0</v>
      </c>
      <c r="J109" s="187">
        <f>R199</f>
        <v>0</v>
      </c>
      <c r="K109" s="187">
        <f>K199</f>
        <v>0</v>
      </c>
      <c r="L109" s="184"/>
      <c r="M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131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17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2" t="str">
        <f>E7</f>
        <v>Výměna 2 ks kogeneračních jednotek na ČOV Brno - Modřice</v>
      </c>
      <c r="F119" s="29"/>
      <c r="G119" s="29"/>
      <c r="H119" s="29"/>
      <c r="I119" s="37"/>
      <c r="J119" s="37"/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110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D.4.2-2 - Část elektro - etapa 2</v>
      </c>
      <c r="F121" s="37"/>
      <c r="G121" s="37"/>
      <c r="H121" s="37"/>
      <c r="I121" s="37"/>
      <c r="J121" s="37"/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22</v>
      </c>
      <c r="D123" s="37"/>
      <c r="E123" s="37"/>
      <c r="F123" s="24" t="str">
        <f>F12</f>
        <v xml:space="preserve"> </v>
      </c>
      <c r="G123" s="37"/>
      <c r="H123" s="37"/>
      <c r="I123" s="29" t="s">
        <v>24</v>
      </c>
      <c r="J123" s="76" t="str">
        <f>IF(J12="","",J12)</f>
        <v>6. 8. 2024</v>
      </c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E15</f>
        <v/>
      </c>
      <c r="G125" s="37"/>
      <c r="H125" s="37"/>
      <c r="I125" s="29" t="s">
        <v>34</v>
      </c>
      <c r="J125" s="33" t="str">
        <f>E21</f>
        <v/>
      </c>
      <c r="K125" s="37"/>
      <c r="L125" s="37"/>
      <c r="M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32</v>
      </c>
      <c r="D126" s="37"/>
      <c r="E126" s="37"/>
      <c r="F126" s="24" t="str">
        <f>IF(E18="","",E18)</f>
        <v>Vyplň údaj</v>
      </c>
      <c r="G126" s="37"/>
      <c r="H126" s="37"/>
      <c r="I126" s="29" t="s">
        <v>38</v>
      </c>
      <c r="J126" s="33" t="str">
        <f>E24</f>
        <v/>
      </c>
      <c r="K126" s="37"/>
      <c r="L126" s="37"/>
      <c r="M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9"/>
      <c r="B128" s="190"/>
      <c r="C128" s="191" t="s">
        <v>132</v>
      </c>
      <c r="D128" s="192" t="s">
        <v>65</v>
      </c>
      <c r="E128" s="192" t="s">
        <v>61</v>
      </c>
      <c r="F128" s="192" t="s">
        <v>62</v>
      </c>
      <c r="G128" s="192" t="s">
        <v>133</v>
      </c>
      <c r="H128" s="192" t="s">
        <v>134</v>
      </c>
      <c r="I128" s="192" t="s">
        <v>135</v>
      </c>
      <c r="J128" s="192" t="s">
        <v>136</v>
      </c>
      <c r="K128" s="193" t="s">
        <v>119</v>
      </c>
      <c r="L128" s="194" t="s">
        <v>137</v>
      </c>
      <c r="M128" s="195"/>
      <c r="N128" s="97" t="s">
        <v>1</v>
      </c>
      <c r="O128" s="98" t="s">
        <v>44</v>
      </c>
      <c r="P128" s="98" t="s">
        <v>138</v>
      </c>
      <c r="Q128" s="98" t="s">
        <v>139</v>
      </c>
      <c r="R128" s="98" t="s">
        <v>140</v>
      </c>
      <c r="S128" s="98" t="s">
        <v>141</v>
      </c>
      <c r="T128" s="98" t="s">
        <v>142</v>
      </c>
      <c r="U128" s="98" t="s">
        <v>143</v>
      </c>
      <c r="V128" s="98" t="s">
        <v>144</v>
      </c>
      <c r="W128" s="98" t="s">
        <v>145</v>
      </c>
      <c r="X128" s="99" t="s">
        <v>146</v>
      </c>
      <c r="Y128" s="189"/>
      <c r="Z128" s="189"/>
      <c r="AA128" s="189"/>
      <c r="AB128" s="189"/>
      <c r="AC128" s="189"/>
      <c r="AD128" s="189"/>
      <c r="AE128" s="189"/>
    </row>
    <row r="129" s="2" customFormat="1" ht="22.8" customHeight="1">
      <c r="A129" s="35"/>
      <c r="B129" s="36"/>
      <c r="C129" s="104" t="s">
        <v>147</v>
      </c>
      <c r="D129" s="37"/>
      <c r="E129" s="37"/>
      <c r="F129" s="37"/>
      <c r="G129" s="37"/>
      <c r="H129" s="37"/>
      <c r="I129" s="37"/>
      <c r="J129" s="37"/>
      <c r="K129" s="196">
        <f>BK129</f>
        <v>0</v>
      </c>
      <c r="L129" s="37"/>
      <c r="M129" s="41"/>
      <c r="N129" s="100"/>
      <c r="O129" s="197"/>
      <c r="P129" s="101"/>
      <c r="Q129" s="198">
        <f>Q130</f>
        <v>0</v>
      </c>
      <c r="R129" s="198">
        <f>R130</f>
        <v>0</v>
      </c>
      <c r="S129" s="101"/>
      <c r="T129" s="199">
        <f>T130</f>
        <v>0</v>
      </c>
      <c r="U129" s="101"/>
      <c r="V129" s="199">
        <f>V130</f>
        <v>0</v>
      </c>
      <c r="W129" s="101"/>
      <c r="X129" s="200">
        <f>X130</f>
        <v>0</v>
      </c>
      <c r="Y129" s="35"/>
      <c r="Z129" s="35"/>
      <c r="AA129" s="35"/>
      <c r="AB129" s="35"/>
      <c r="AC129" s="35"/>
      <c r="AD129" s="35"/>
      <c r="AE129" s="35"/>
      <c r="AT129" s="14" t="s">
        <v>81</v>
      </c>
      <c r="AU129" s="14" t="s">
        <v>121</v>
      </c>
      <c r="BK129" s="201">
        <f>BK130</f>
        <v>0</v>
      </c>
    </row>
    <row r="130" s="12" customFormat="1" ht="25.92" customHeight="1">
      <c r="A130" s="12"/>
      <c r="B130" s="202"/>
      <c r="C130" s="203"/>
      <c r="D130" s="204" t="s">
        <v>81</v>
      </c>
      <c r="E130" s="205" t="s">
        <v>169</v>
      </c>
      <c r="F130" s="205" t="s">
        <v>169</v>
      </c>
      <c r="G130" s="203"/>
      <c r="H130" s="203"/>
      <c r="I130" s="206"/>
      <c r="J130" s="206"/>
      <c r="K130" s="207">
        <f>BK130</f>
        <v>0</v>
      </c>
      <c r="L130" s="203"/>
      <c r="M130" s="208"/>
      <c r="N130" s="209"/>
      <c r="O130" s="210"/>
      <c r="P130" s="210"/>
      <c r="Q130" s="211">
        <f>Q131+Q159+Q162+Q166+Q170+Q174+Q176+Q180+Q184+Q192+Q195+Q199</f>
        <v>0</v>
      </c>
      <c r="R130" s="211">
        <f>R131+R159+R162+R166+R170+R174+R176+R180+R184+R192+R195+R199</f>
        <v>0</v>
      </c>
      <c r="S130" s="210"/>
      <c r="T130" s="212">
        <f>T131+T159+T162+T166+T170+T174+T176+T180+T184+T192+T195+T199</f>
        <v>0</v>
      </c>
      <c r="U130" s="210"/>
      <c r="V130" s="212">
        <f>V131+V159+V162+V166+V170+V174+V176+V180+V184+V192+V195+V199</f>
        <v>0</v>
      </c>
      <c r="W130" s="210"/>
      <c r="X130" s="213">
        <f>X131+X159+X162+X166+X170+X174+X176+X180+X184+X192+X195+X199</f>
        <v>0</v>
      </c>
      <c r="Y130" s="12"/>
      <c r="Z130" s="12"/>
      <c r="AA130" s="12"/>
      <c r="AB130" s="12"/>
      <c r="AC130" s="12"/>
      <c r="AD130" s="12"/>
      <c r="AE130" s="12"/>
      <c r="AR130" s="214" t="s">
        <v>190</v>
      </c>
      <c r="AT130" s="215" t="s">
        <v>81</v>
      </c>
      <c r="AU130" s="215" t="s">
        <v>82</v>
      </c>
      <c r="AY130" s="214" t="s">
        <v>150</v>
      </c>
      <c r="BK130" s="216">
        <f>BK131+BK159+BK162+BK166+BK170+BK174+BK176+BK180+BK184+BK192+BK195+BK199</f>
        <v>0</v>
      </c>
    </row>
    <row r="131" s="12" customFormat="1" ht="22.8" customHeight="1">
      <c r="A131" s="12"/>
      <c r="B131" s="202"/>
      <c r="C131" s="203"/>
      <c r="D131" s="204" t="s">
        <v>81</v>
      </c>
      <c r="E131" s="217" t="s">
        <v>545</v>
      </c>
      <c r="F131" s="217" t="s">
        <v>546</v>
      </c>
      <c r="G131" s="203"/>
      <c r="H131" s="203"/>
      <c r="I131" s="206"/>
      <c r="J131" s="206"/>
      <c r="K131" s="218">
        <f>BK131</f>
        <v>0</v>
      </c>
      <c r="L131" s="203"/>
      <c r="M131" s="208"/>
      <c r="N131" s="209"/>
      <c r="O131" s="210"/>
      <c r="P131" s="210"/>
      <c r="Q131" s="211">
        <f>SUM(Q132:Q158)</f>
        <v>0</v>
      </c>
      <c r="R131" s="211">
        <f>SUM(R132:R158)</f>
        <v>0</v>
      </c>
      <c r="S131" s="210"/>
      <c r="T131" s="212">
        <f>SUM(T132:T158)</f>
        <v>0</v>
      </c>
      <c r="U131" s="210"/>
      <c r="V131" s="212">
        <f>SUM(V132:V158)</f>
        <v>0</v>
      </c>
      <c r="W131" s="210"/>
      <c r="X131" s="213">
        <f>SUM(X132:X158)</f>
        <v>0</v>
      </c>
      <c r="Y131" s="12"/>
      <c r="Z131" s="12"/>
      <c r="AA131" s="12"/>
      <c r="AB131" s="12"/>
      <c r="AC131" s="12"/>
      <c r="AD131" s="12"/>
      <c r="AE131" s="12"/>
      <c r="AR131" s="214" t="s">
        <v>90</v>
      </c>
      <c r="AT131" s="215" t="s">
        <v>81</v>
      </c>
      <c r="AU131" s="215" t="s">
        <v>90</v>
      </c>
      <c r="AY131" s="214" t="s">
        <v>150</v>
      </c>
      <c r="BK131" s="216">
        <f>SUM(BK132:BK158)</f>
        <v>0</v>
      </c>
    </row>
    <row r="132" s="2" customFormat="1" ht="16.5" customHeight="1">
      <c r="A132" s="35"/>
      <c r="B132" s="36"/>
      <c r="C132" s="219" t="s">
        <v>90</v>
      </c>
      <c r="D132" s="219" t="s">
        <v>154</v>
      </c>
      <c r="E132" s="220" t="s">
        <v>547</v>
      </c>
      <c r="F132" s="221" t="s">
        <v>548</v>
      </c>
      <c r="G132" s="222" t="s">
        <v>157</v>
      </c>
      <c r="H132" s="223">
        <v>35</v>
      </c>
      <c r="I132" s="224"/>
      <c r="J132" s="224"/>
      <c r="K132" s="225">
        <f>ROUND(P132*H132,2)</f>
        <v>0</v>
      </c>
      <c r="L132" s="226"/>
      <c r="M132" s="41"/>
      <c r="N132" s="227" t="s">
        <v>1</v>
      </c>
      <c r="O132" s="228" t="s">
        <v>45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8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5"/>
      <c r="Z132" s="35"/>
      <c r="AA132" s="35"/>
      <c r="AB132" s="35"/>
      <c r="AC132" s="35"/>
      <c r="AD132" s="35"/>
      <c r="AE132" s="35"/>
      <c r="AR132" s="232" t="s">
        <v>196</v>
      </c>
      <c r="AT132" s="232" t="s">
        <v>154</v>
      </c>
      <c r="AU132" s="232" t="s">
        <v>92</v>
      </c>
      <c r="AY132" s="14" t="s">
        <v>150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4" t="s">
        <v>90</v>
      </c>
      <c r="BK132" s="233">
        <f>ROUND(P132*H132,2)</f>
        <v>0</v>
      </c>
      <c r="BL132" s="14" t="s">
        <v>196</v>
      </c>
      <c r="BM132" s="232" t="s">
        <v>92</v>
      </c>
    </row>
    <row r="133" s="2" customFormat="1" ht="16.5" customHeight="1">
      <c r="A133" s="35"/>
      <c r="B133" s="36"/>
      <c r="C133" s="219" t="s">
        <v>92</v>
      </c>
      <c r="D133" s="219" t="s">
        <v>154</v>
      </c>
      <c r="E133" s="220" t="s">
        <v>549</v>
      </c>
      <c r="F133" s="221" t="s">
        <v>550</v>
      </c>
      <c r="G133" s="222" t="s">
        <v>199</v>
      </c>
      <c r="H133" s="223">
        <v>2</v>
      </c>
      <c r="I133" s="224"/>
      <c r="J133" s="224"/>
      <c r="K133" s="225">
        <f>ROUND(P133*H133,2)</f>
        <v>0</v>
      </c>
      <c r="L133" s="226"/>
      <c r="M133" s="41"/>
      <c r="N133" s="227" t="s">
        <v>1</v>
      </c>
      <c r="O133" s="228" t="s">
        <v>45</v>
      </c>
      <c r="P133" s="229">
        <f>I133+J133</f>
        <v>0</v>
      </c>
      <c r="Q133" s="229">
        <f>ROUND(I133*H133,2)</f>
        <v>0</v>
      </c>
      <c r="R133" s="229">
        <f>ROUND(J133*H133,2)</f>
        <v>0</v>
      </c>
      <c r="S133" s="88"/>
      <c r="T133" s="230">
        <f>S133*H133</f>
        <v>0</v>
      </c>
      <c r="U133" s="230">
        <v>0</v>
      </c>
      <c r="V133" s="230">
        <f>U133*H133</f>
        <v>0</v>
      </c>
      <c r="W133" s="230">
        <v>0</v>
      </c>
      <c r="X133" s="231">
        <f>W133*H133</f>
        <v>0</v>
      </c>
      <c r="Y133" s="35"/>
      <c r="Z133" s="35"/>
      <c r="AA133" s="35"/>
      <c r="AB133" s="35"/>
      <c r="AC133" s="35"/>
      <c r="AD133" s="35"/>
      <c r="AE133" s="35"/>
      <c r="AR133" s="232" t="s">
        <v>196</v>
      </c>
      <c r="AT133" s="232" t="s">
        <v>154</v>
      </c>
      <c r="AU133" s="232" t="s">
        <v>92</v>
      </c>
      <c r="AY133" s="14" t="s">
        <v>150</v>
      </c>
      <c r="BE133" s="233">
        <f>IF(O133="základní",K133,0)</f>
        <v>0</v>
      </c>
      <c r="BF133" s="233">
        <f>IF(O133="snížená",K133,0)</f>
        <v>0</v>
      </c>
      <c r="BG133" s="233">
        <f>IF(O133="zákl. přenesená",K133,0)</f>
        <v>0</v>
      </c>
      <c r="BH133" s="233">
        <f>IF(O133="sníž. přenesená",K133,0)</f>
        <v>0</v>
      </c>
      <c r="BI133" s="233">
        <f>IF(O133="nulová",K133,0)</f>
        <v>0</v>
      </c>
      <c r="BJ133" s="14" t="s">
        <v>90</v>
      </c>
      <c r="BK133" s="233">
        <f>ROUND(P133*H133,2)</f>
        <v>0</v>
      </c>
      <c r="BL133" s="14" t="s">
        <v>196</v>
      </c>
      <c r="BM133" s="232" t="s">
        <v>196</v>
      </c>
    </row>
    <row r="134" s="2" customFormat="1" ht="16.5" customHeight="1">
      <c r="A134" s="35"/>
      <c r="B134" s="36"/>
      <c r="C134" s="219" t="s">
        <v>190</v>
      </c>
      <c r="D134" s="219" t="s">
        <v>154</v>
      </c>
      <c r="E134" s="220" t="s">
        <v>551</v>
      </c>
      <c r="F134" s="221" t="s">
        <v>552</v>
      </c>
      <c r="G134" s="222" t="s">
        <v>157</v>
      </c>
      <c r="H134" s="223">
        <v>360</v>
      </c>
      <c r="I134" s="224"/>
      <c r="J134" s="224"/>
      <c r="K134" s="225">
        <f>ROUND(P134*H134,2)</f>
        <v>0</v>
      </c>
      <c r="L134" s="226"/>
      <c r="M134" s="41"/>
      <c r="N134" s="227" t="s">
        <v>1</v>
      </c>
      <c r="O134" s="228" t="s">
        <v>45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8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5"/>
      <c r="Z134" s="35"/>
      <c r="AA134" s="35"/>
      <c r="AB134" s="35"/>
      <c r="AC134" s="35"/>
      <c r="AD134" s="35"/>
      <c r="AE134" s="35"/>
      <c r="AR134" s="232" t="s">
        <v>196</v>
      </c>
      <c r="AT134" s="232" t="s">
        <v>154</v>
      </c>
      <c r="AU134" s="232" t="s">
        <v>92</v>
      </c>
      <c r="AY134" s="14" t="s">
        <v>150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4" t="s">
        <v>90</v>
      </c>
      <c r="BK134" s="233">
        <f>ROUND(P134*H134,2)</f>
        <v>0</v>
      </c>
      <c r="BL134" s="14" t="s">
        <v>196</v>
      </c>
      <c r="BM134" s="232" t="s">
        <v>202</v>
      </c>
    </row>
    <row r="135" s="2" customFormat="1" ht="16.5" customHeight="1">
      <c r="A135" s="35"/>
      <c r="B135" s="36"/>
      <c r="C135" s="219" t="s">
        <v>196</v>
      </c>
      <c r="D135" s="219" t="s">
        <v>154</v>
      </c>
      <c r="E135" s="220" t="s">
        <v>553</v>
      </c>
      <c r="F135" s="221" t="s">
        <v>554</v>
      </c>
      <c r="G135" s="222" t="s">
        <v>199</v>
      </c>
      <c r="H135" s="223">
        <v>16</v>
      </c>
      <c r="I135" s="224"/>
      <c r="J135" s="224"/>
      <c r="K135" s="225">
        <f>ROUND(P135*H135,2)</f>
        <v>0</v>
      </c>
      <c r="L135" s="226"/>
      <c r="M135" s="41"/>
      <c r="N135" s="227" t="s">
        <v>1</v>
      </c>
      <c r="O135" s="228" t="s">
        <v>45</v>
      </c>
      <c r="P135" s="229">
        <f>I135+J135</f>
        <v>0</v>
      </c>
      <c r="Q135" s="229">
        <f>ROUND(I135*H135,2)</f>
        <v>0</v>
      </c>
      <c r="R135" s="229">
        <f>ROUND(J135*H135,2)</f>
        <v>0</v>
      </c>
      <c r="S135" s="88"/>
      <c r="T135" s="230">
        <f>S135*H135</f>
        <v>0</v>
      </c>
      <c r="U135" s="230">
        <v>0</v>
      </c>
      <c r="V135" s="230">
        <f>U135*H135</f>
        <v>0</v>
      </c>
      <c r="W135" s="230">
        <v>0</v>
      </c>
      <c r="X135" s="231">
        <f>W135*H135</f>
        <v>0</v>
      </c>
      <c r="Y135" s="35"/>
      <c r="Z135" s="35"/>
      <c r="AA135" s="35"/>
      <c r="AB135" s="35"/>
      <c r="AC135" s="35"/>
      <c r="AD135" s="35"/>
      <c r="AE135" s="35"/>
      <c r="AR135" s="232" t="s">
        <v>196</v>
      </c>
      <c r="AT135" s="232" t="s">
        <v>154</v>
      </c>
      <c r="AU135" s="232" t="s">
        <v>92</v>
      </c>
      <c r="AY135" s="14" t="s">
        <v>150</v>
      </c>
      <c r="BE135" s="233">
        <f>IF(O135="základní",K135,0)</f>
        <v>0</v>
      </c>
      <c r="BF135" s="233">
        <f>IF(O135="snížená",K135,0)</f>
        <v>0</v>
      </c>
      <c r="BG135" s="233">
        <f>IF(O135="zákl. přenesená",K135,0)</f>
        <v>0</v>
      </c>
      <c r="BH135" s="233">
        <f>IF(O135="sníž. přenesená",K135,0)</f>
        <v>0</v>
      </c>
      <c r="BI135" s="233">
        <f>IF(O135="nulová",K135,0)</f>
        <v>0</v>
      </c>
      <c r="BJ135" s="14" t="s">
        <v>90</v>
      </c>
      <c r="BK135" s="233">
        <f>ROUND(P135*H135,2)</f>
        <v>0</v>
      </c>
      <c r="BL135" s="14" t="s">
        <v>196</v>
      </c>
      <c r="BM135" s="232" t="s">
        <v>151</v>
      </c>
    </row>
    <row r="136" s="2" customFormat="1" ht="16.5" customHeight="1">
      <c r="A136" s="35"/>
      <c r="B136" s="36"/>
      <c r="C136" s="219" t="s">
        <v>205</v>
      </c>
      <c r="D136" s="219" t="s">
        <v>154</v>
      </c>
      <c r="E136" s="220" t="s">
        <v>555</v>
      </c>
      <c r="F136" s="221" t="s">
        <v>556</v>
      </c>
      <c r="G136" s="222" t="s">
        <v>157</v>
      </c>
      <c r="H136" s="223">
        <v>425</v>
      </c>
      <c r="I136" s="224"/>
      <c r="J136" s="224"/>
      <c r="K136" s="225">
        <f>ROUND(P136*H136,2)</f>
        <v>0</v>
      </c>
      <c r="L136" s="226"/>
      <c r="M136" s="41"/>
      <c r="N136" s="227" t="s">
        <v>1</v>
      </c>
      <c r="O136" s="228" t="s">
        <v>45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8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5"/>
      <c r="Z136" s="35"/>
      <c r="AA136" s="35"/>
      <c r="AB136" s="35"/>
      <c r="AC136" s="35"/>
      <c r="AD136" s="35"/>
      <c r="AE136" s="35"/>
      <c r="AR136" s="232" t="s">
        <v>196</v>
      </c>
      <c r="AT136" s="232" t="s">
        <v>154</v>
      </c>
      <c r="AU136" s="232" t="s">
        <v>92</v>
      </c>
      <c r="AY136" s="14" t="s">
        <v>150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4" t="s">
        <v>90</v>
      </c>
      <c r="BK136" s="233">
        <f>ROUND(P136*H136,2)</f>
        <v>0</v>
      </c>
      <c r="BL136" s="14" t="s">
        <v>196</v>
      </c>
      <c r="BM136" s="232" t="s">
        <v>207</v>
      </c>
    </row>
    <row r="137" s="2" customFormat="1" ht="16.5" customHeight="1">
      <c r="A137" s="35"/>
      <c r="B137" s="36"/>
      <c r="C137" s="219" t="s">
        <v>202</v>
      </c>
      <c r="D137" s="219" t="s">
        <v>154</v>
      </c>
      <c r="E137" s="220" t="s">
        <v>557</v>
      </c>
      <c r="F137" s="221" t="s">
        <v>558</v>
      </c>
      <c r="G137" s="222" t="s">
        <v>199</v>
      </c>
      <c r="H137" s="223">
        <v>24</v>
      </c>
      <c r="I137" s="224"/>
      <c r="J137" s="224"/>
      <c r="K137" s="225">
        <f>ROUND(P137*H137,2)</f>
        <v>0</v>
      </c>
      <c r="L137" s="226"/>
      <c r="M137" s="41"/>
      <c r="N137" s="227" t="s">
        <v>1</v>
      </c>
      <c r="O137" s="228" t="s">
        <v>45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8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5"/>
      <c r="Z137" s="35"/>
      <c r="AA137" s="35"/>
      <c r="AB137" s="35"/>
      <c r="AC137" s="35"/>
      <c r="AD137" s="35"/>
      <c r="AE137" s="35"/>
      <c r="AR137" s="232" t="s">
        <v>196</v>
      </c>
      <c r="AT137" s="232" t="s">
        <v>154</v>
      </c>
      <c r="AU137" s="232" t="s">
        <v>92</v>
      </c>
      <c r="AY137" s="14" t="s">
        <v>150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4" t="s">
        <v>90</v>
      </c>
      <c r="BK137" s="233">
        <f>ROUND(P137*H137,2)</f>
        <v>0</v>
      </c>
      <c r="BL137" s="14" t="s">
        <v>196</v>
      </c>
      <c r="BM137" s="232" t="s">
        <v>9</v>
      </c>
    </row>
    <row r="138" s="2" customFormat="1" ht="16.5" customHeight="1">
      <c r="A138" s="35"/>
      <c r="B138" s="36"/>
      <c r="C138" s="219" t="s">
        <v>209</v>
      </c>
      <c r="D138" s="219" t="s">
        <v>154</v>
      </c>
      <c r="E138" s="220" t="s">
        <v>559</v>
      </c>
      <c r="F138" s="221" t="s">
        <v>560</v>
      </c>
      <c r="G138" s="222" t="s">
        <v>157</v>
      </c>
      <c r="H138" s="223">
        <v>522</v>
      </c>
      <c r="I138" s="224"/>
      <c r="J138" s="224"/>
      <c r="K138" s="225">
        <f>ROUND(P138*H138,2)</f>
        <v>0</v>
      </c>
      <c r="L138" s="226"/>
      <c r="M138" s="41"/>
      <c r="N138" s="227" t="s">
        <v>1</v>
      </c>
      <c r="O138" s="228" t="s">
        <v>45</v>
      </c>
      <c r="P138" s="229">
        <f>I138+J138</f>
        <v>0</v>
      </c>
      <c r="Q138" s="229">
        <f>ROUND(I138*H138,2)</f>
        <v>0</v>
      </c>
      <c r="R138" s="229">
        <f>ROUND(J138*H138,2)</f>
        <v>0</v>
      </c>
      <c r="S138" s="88"/>
      <c r="T138" s="230">
        <f>S138*H138</f>
        <v>0</v>
      </c>
      <c r="U138" s="230">
        <v>0</v>
      </c>
      <c r="V138" s="230">
        <f>U138*H138</f>
        <v>0</v>
      </c>
      <c r="W138" s="230">
        <v>0</v>
      </c>
      <c r="X138" s="231">
        <f>W138*H138</f>
        <v>0</v>
      </c>
      <c r="Y138" s="35"/>
      <c r="Z138" s="35"/>
      <c r="AA138" s="35"/>
      <c r="AB138" s="35"/>
      <c r="AC138" s="35"/>
      <c r="AD138" s="35"/>
      <c r="AE138" s="35"/>
      <c r="AR138" s="232" t="s">
        <v>196</v>
      </c>
      <c r="AT138" s="232" t="s">
        <v>154</v>
      </c>
      <c r="AU138" s="232" t="s">
        <v>92</v>
      </c>
      <c r="AY138" s="14" t="s">
        <v>150</v>
      </c>
      <c r="BE138" s="233">
        <f>IF(O138="základní",K138,0)</f>
        <v>0</v>
      </c>
      <c r="BF138" s="233">
        <f>IF(O138="snížená",K138,0)</f>
        <v>0</v>
      </c>
      <c r="BG138" s="233">
        <f>IF(O138="zákl. přenesená",K138,0)</f>
        <v>0</v>
      </c>
      <c r="BH138" s="233">
        <f>IF(O138="sníž. přenesená",K138,0)</f>
        <v>0</v>
      </c>
      <c r="BI138" s="233">
        <f>IF(O138="nulová",K138,0)</f>
        <v>0</v>
      </c>
      <c r="BJ138" s="14" t="s">
        <v>90</v>
      </c>
      <c r="BK138" s="233">
        <f>ROUND(P138*H138,2)</f>
        <v>0</v>
      </c>
      <c r="BL138" s="14" t="s">
        <v>196</v>
      </c>
      <c r="BM138" s="232" t="s">
        <v>212</v>
      </c>
    </row>
    <row r="139" s="2" customFormat="1" ht="21.75" customHeight="1">
      <c r="A139" s="35"/>
      <c r="B139" s="36"/>
      <c r="C139" s="219" t="s">
        <v>151</v>
      </c>
      <c r="D139" s="219" t="s">
        <v>154</v>
      </c>
      <c r="E139" s="220" t="s">
        <v>561</v>
      </c>
      <c r="F139" s="221" t="s">
        <v>562</v>
      </c>
      <c r="G139" s="222" t="s">
        <v>563</v>
      </c>
      <c r="H139" s="223">
        <v>30</v>
      </c>
      <c r="I139" s="224"/>
      <c r="J139" s="224"/>
      <c r="K139" s="225">
        <f>ROUND(P139*H139,2)</f>
        <v>0</v>
      </c>
      <c r="L139" s="226"/>
      <c r="M139" s="41"/>
      <c r="N139" s="227" t="s">
        <v>1</v>
      </c>
      <c r="O139" s="228" t="s">
        <v>45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8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5"/>
      <c r="Z139" s="35"/>
      <c r="AA139" s="35"/>
      <c r="AB139" s="35"/>
      <c r="AC139" s="35"/>
      <c r="AD139" s="35"/>
      <c r="AE139" s="35"/>
      <c r="AR139" s="232" t="s">
        <v>196</v>
      </c>
      <c r="AT139" s="232" t="s">
        <v>154</v>
      </c>
      <c r="AU139" s="232" t="s">
        <v>92</v>
      </c>
      <c r="AY139" s="14" t="s">
        <v>150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4" t="s">
        <v>90</v>
      </c>
      <c r="BK139" s="233">
        <f>ROUND(P139*H139,2)</f>
        <v>0</v>
      </c>
      <c r="BL139" s="14" t="s">
        <v>196</v>
      </c>
      <c r="BM139" s="232" t="s">
        <v>214</v>
      </c>
    </row>
    <row r="140" s="2" customFormat="1" ht="16.5" customHeight="1">
      <c r="A140" s="35"/>
      <c r="B140" s="36"/>
      <c r="C140" s="219" t="s">
        <v>215</v>
      </c>
      <c r="D140" s="219" t="s">
        <v>154</v>
      </c>
      <c r="E140" s="220" t="s">
        <v>564</v>
      </c>
      <c r="F140" s="221" t="s">
        <v>565</v>
      </c>
      <c r="G140" s="222" t="s">
        <v>157</v>
      </c>
      <c r="H140" s="223">
        <v>5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218</v>
      </c>
    </row>
    <row r="141" s="2" customFormat="1" ht="16.5" customHeight="1">
      <c r="A141" s="35"/>
      <c r="B141" s="36"/>
      <c r="C141" s="219" t="s">
        <v>207</v>
      </c>
      <c r="D141" s="219" t="s">
        <v>154</v>
      </c>
      <c r="E141" s="220" t="s">
        <v>566</v>
      </c>
      <c r="F141" s="221" t="s">
        <v>567</v>
      </c>
      <c r="G141" s="222" t="s">
        <v>568</v>
      </c>
      <c r="H141" s="223">
        <v>2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221</v>
      </c>
    </row>
    <row r="142" s="2" customFormat="1" ht="16.5" customHeight="1">
      <c r="A142" s="35"/>
      <c r="B142" s="36"/>
      <c r="C142" s="219" t="s">
        <v>222</v>
      </c>
      <c r="D142" s="219" t="s">
        <v>154</v>
      </c>
      <c r="E142" s="220" t="s">
        <v>569</v>
      </c>
      <c r="F142" s="221" t="s">
        <v>570</v>
      </c>
      <c r="G142" s="222" t="s">
        <v>157</v>
      </c>
      <c r="H142" s="223">
        <v>102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225</v>
      </c>
    </row>
    <row r="143" s="2" customFormat="1" ht="16.5" customHeight="1">
      <c r="A143" s="35"/>
      <c r="B143" s="36"/>
      <c r="C143" s="219" t="s">
        <v>9</v>
      </c>
      <c r="D143" s="219" t="s">
        <v>154</v>
      </c>
      <c r="E143" s="220" t="s">
        <v>571</v>
      </c>
      <c r="F143" s="221" t="s">
        <v>572</v>
      </c>
      <c r="G143" s="222" t="s">
        <v>199</v>
      </c>
      <c r="H143" s="223">
        <v>8</v>
      </c>
      <c r="I143" s="224"/>
      <c r="J143" s="224"/>
      <c r="K143" s="225">
        <f>ROUND(P143*H143,2)</f>
        <v>0</v>
      </c>
      <c r="L143" s="226"/>
      <c r="M143" s="41"/>
      <c r="N143" s="227" t="s">
        <v>1</v>
      </c>
      <c r="O143" s="228" t="s">
        <v>45</v>
      </c>
      <c r="P143" s="229">
        <f>I143+J143</f>
        <v>0</v>
      </c>
      <c r="Q143" s="229">
        <f>ROUND(I143*H143,2)</f>
        <v>0</v>
      </c>
      <c r="R143" s="229">
        <f>ROUND(J143*H143,2)</f>
        <v>0</v>
      </c>
      <c r="S143" s="88"/>
      <c r="T143" s="230">
        <f>S143*H143</f>
        <v>0</v>
      </c>
      <c r="U143" s="230">
        <v>0</v>
      </c>
      <c r="V143" s="230">
        <f>U143*H143</f>
        <v>0</v>
      </c>
      <c r="W143" s="230">
        <v>0</v>
      </c>
      <c r="X143" s="231">
        <f>W143*H143</f>
        <v>0</v>
      </c>
      <c r="Y143" s="35"/>
      <c r="Z143" s="35"/>
      <c r="AA143" s="35"/>
      <c r="AB143" s="35"/>
      <c r="AC143" s="35"/>
      <c r="AD143" s="35"/>
      <c r="AE143" s="35"/>
      <c r="AR143" s="232" t="s">
        <v>196</v>
      </c>
      <c r="AT143" s="232" t="s">
        <v>154</v>
      </c>
      <c r="AU143" s="232" t="s">
        <v>92</v>
      </c>
      <c r="AY143" s="14" t="s">
        <v>150</v>
      </c>
      <c r="BE143" s="233">
        <f>IF(O143="základní",K143,0)</f>
        <v>0</v>
      </c>
      <c r="BF143" s="233">
        <f>IF(O143="snížená",K143,0)</f>
        <v>0</v>
      </c>
      <c r="BG143" s="233">
        <f>IF(O143="zákl. přenesená",K143,0)</f>
        <v>0</v>
      </c>
      <c r="BH143" s="233">
        <f>IF(O143="sníž. přenesená",K143,0)</f>
        <v>0</v>
      </c>
      <c r="BI143" s="233">
        <f>IF(O143="nulová",K143,0)</f>
        <v>0</v>
      </c>
      <c r="BJ143" s="14" t="s">
        <v>90</v>
      </c>
      <c r="BK143" s="233">
        <f>ROUND(P143*H143,2)</f>
        <v>0</v>
      </c>
      <c r="BL143" s="14" t="s">
        <v>196</v>
      </c>
      <c r="BM143" s="232" t="s">
        <v>228</v>
      </c>
    </row>
    <row r="144" s="2" customFormat="1" ht="16.5" customHeight="1">
      <c r="A144" s="35"/>
      <c r="B144" s="36"/>
      <c r="C144" s="219" t="s">
        <v>229</v>
      </c>
      <c r="D144" s="219" t="s">
        <v>154</v>
      </c>
      <c r="E144" s="220" t="s">
        <v>573</v>
      </c>
      <c r="F144" s="221" t="s">
        <v>574</v>
      </c>
      <c r="G144" s="222" t="s">
        <v>157</v>
      </c>
      <c r="H144" s="223">
        <v>65</v>
      </c>
      <c r="I144" s="224"/>
      <c r="J144" s="224"/>
      <c r="K144" s="225">
        <f>ROUND(P144*H144,2)</f>
        <v>0</v>
      </c>
      <c r="L144" s="226"/>
      <c r="M144" s="41"/>
      <c r="N144" s="227" t="s">
        <v>1</v>
      </c>
      <c r="O144" s="228" t="s">
        <v>45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8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5"/>
      <c r="Z144" s="35"/>
      <c r="AA144" s="35"/>
      <c r="AB144" s="35"/>
      <c r="AC144" s="35"/>
      <c r="AD144" s="35"/>
      <c r="AE144" s="35"/>
      <c r="AR144" s="232" t="s">
        <v>196</v>
      </c>
      <c r="AT144" s="232" t="s">
        <v>154</v>
      </c>
      <c r="AU144" s="232" t="s">
        <v>92</v>
      </c>
      <c r="AY144" s="14" t="s">
        <v>150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4" t="s">
        <v>90</v>
      </c>
      <c r="BK144" s="233">
        <f>ROUND(P144*H144,2)</f>
        <v>0</v>
      </c>
      <c r="BL144" s="14" t="s">
        <v>196</v>
      </c>
      <c r="BM144" s="232" t="s">
        <v>232</v>
      </c>
    </row>
    <row r="145" s="2" customFormat="1" ht="16.5" customHeight="1">
      <c r="A145" s="35"/>
      <c r="B145" s="36"/>
      <c r="C145" s="219" t="s">
        <v>212</v>
      </c>
      <c r="D145" s="219" t="s">
        <v>154</v>
      </c>
      <c r="E145" s="220" t="s">
        <v>575</v>
      </c>
      <c r="F145" s="221" t="s">
        <v>576</v>
      </c>
      <c r="G145" s="222" t="s">
        <v>199</v>
      </c>
      <c r="H145" s="223">
        <v>4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234</v>
      </c>
    </row>
    <row r="146" s="2" customFormat="1" ht="16.5" customHeight="1">
      <c r="A146" s="35"/>
      <c r="B146" s="36"/>
      <c r="C146" s="219" t="s">
        <v>235</v>
      </c>
      <c r="D146" s="219" t="s">
        <v>154</v>
      </c>
      <c r="E146" s="220" t="s">
        <v>577</v>
      </c>
      <c r="F146" s="221" t="s">
        <v>578</v>
      </c>
      <c r="G146" s="222" t="s">
        <v>157</v>
      </c>
      <c r="H146" s="223">
        <v>15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238</v>
      </c>
    </row>
    <row r="147" s="2" customFormat="1" ht="16.5" customHeight="1">
      <c r="A147" s="35"/>
      <c r="B147" s="36"/>
      <c r="C147" s="219" t="s">
        <v>214</v>
      </c>
      <c r="D147" s="219" t="s">
        <v>154</v>
      </c>
      <c r="E147" s="220" t="s">
        <v>579</v>
      </c>
      <c r="F147" s="221" t="s">
        <v>580</v>
      </c>
      <c r="G147" s="222" t="s">
        <v>199</v>
      </c>
      <c r="H147" s="223">
        <v>6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241</v>
      </c>
    </row>
    <row r="148" s="2" customFormat="1" ht="16.5" customHeight="1">
      <c r="A148" s="35"/>
      <c r="B148" s="36"/>
      <c r="C148" s="219" t="s">
        <v>244</v>
      </c>
      <c r="D148" s="219" t="s">
        <v>154</v>
      </c>
      <c r="E148" s="220" t="s">
        <v>581</v>
      </c>
      <c r="F148" s="221" t="s">
        <v>582</v>
      </c>
      <c r="G148" s="222" t="s">
        <v>157</v>
      </c>
      <c r="H148" s="223">
        <v>6</v>
      </c>
      <c r="I148" s="224"/>
      <c r="J148" s="224"/>
      <c r="K148" s="225">
        <f>ROUND(P148*H148,2)</f>
        <v>0</v>
      </c>
      <c r="L148" s="226"/>
      <c r="M148" s="41"/>
      <c r="N148" s="227" t="s">
        <v>1</v>
      </c>
      <c r="O148" s="228" t="s">
        <v>45</v>
      </c>
      <c r="P148" s="229">
        <f>I148+J148</f>
        <v>0</v>
      </c>
      <c r="Q148" s="229">
        <f>ROUND(I148*H148,2)</f>
        <v>0</v>
      </c>
      <c r="R148" s="229">
        <f>ROUND(J148*H148,2)</f>
        <v>0</v>
      </c>
      <c r="S148" s="88"/>
      <c r="T148" s="230">
        <f>S148*H148</f>
        <v>0</v>
      </c>
      <c r="U148" s="230">
        <v>0</v>
      </c>
      <c r="V148" s="230">
        <f>U148*H148</f>
        <v>0</v>
      </c>
      <c r="W148" s="230">
        <v>0</v>
      </c>
      <c r="X148" s="231">
        <f>W148*H148</f>
        <v>0</v>
      </c>
      <c r="Y148" s="35"/>
      <c r="Z148" s="35"/>
      <c r="AA148" s="35"/>
      <c r="AB148" s="35"/>
      <c r="AC148" s="35"/>
      <c r="AD148" s="35"/>
      <c r="AE148" s="35"/>
      <c r="AR148" s="232" t="s">
        <v>196</v>
      </c>
      <c r="AT148" s="232" t="s">
        <v>154</v>
      </c>
      <c r="AU148" s="232" t="s">
        <v>92</v>
      </c>
      <c r="AY148" s="14" t="s">
        <v>150</v>
      </c>
      <c r="BE148" s="233">
        <f>IF(O148="základní",K148,0)</f>
        <v>0</v>
      </c>
      <c r="BF148" s="233">
        <f>IF(O148="snížená",K148,0)</f>
        <v>0</v>
      </c>
      <c r="BG148" s="233">
        <f>IF(O148="zákl. přenesená",K148,0)</f>
        <v>0</v>
      </c>
      <c r="BH148" s="233">
        <f>IF(O148="sníž. přenesená",K148,0)</f>
        <v>0</v>
      </c>
      <c r="BI148" s="233">
        <f>IF(O148="nulová",K148,0)</f>
        <v>0</v>
      </c>
      <c r="BJ148" s="14" t="s">
        <v>90</v>
      </c>
      <c r="BK148" s="233">
        <f>ROUND(P148*H148,2)</f>
        <v>0</v>
      </c>
      <c r="BL148" s="14" t="s">
        <v>196</v>
      </c>
      <c r="BM148" s="232" t="s">
        <v>247</v>
      </c>
    </row>
    <row r="149" s="2" customFormat="1" ht="16.5" customHeight="1">
      <c r="A149" s="35"/>
      <c r="B149" s="36"/>
      <c r="C149" s="219" t="s">
        <v>218</v>
      </c>
      <c r="D149" s="219" t="s">
        <v>154</v>
      </c>
      <c r="E149" s="220" t="s">
        <v>583</v>
      </c>
      <c r="F149" s="221" t="s">
        <v>584</v>
      </c>
      <c r="G149" s="222" t="s">
        <v>199</v>
      </c>
      <c r="H149" s="223">
        <v>2</v>
      </c>
      <c r="I149" s="224"/>
      <c r="J149" s="224"/>
      <c r="K149" s="225">
        <f>ROUND(P149*H149,2)</f>
        <v>0</v>
      </c>
      <c r="L149" s="226"/>
      <c r="M149" s="41"/>
      <c r="N149" s="227" t="s">
        <v>1</v>
      </c>
      <c r="O149" s="228" t="s">
        <v>45</v>
      </c>
      <c r="P149" s="229">
        <f>I149+J149</f>
        <v>0</v>
      </c>
      <c r="Q149" s="229">
        <f>ROUND(I149*H149,2)</f>
        <v>0</v>
      </c>
      <c r="R149" s="229">
        <f>ROUND(J149*H149,2)</f>
        <v>0</v>
      </c>
      <c r="S149" s="88"/>
      <c r="T149" s="230">
        <f>S149*H149</f>
        <v>0</v>
      </c>
      <c r="U149" s="230">
        <v>0</v>
      </c>
      <c r="V149" s="230">
        <f>U149*H149</f>
        <v>0</v>
      </c>
      <c r="W149" s="230">
        <v>0</v>
      </c>
      <c r="X149" s="231">
        <f>W149*H149</f>
        <v>0</v>
      </c>
      <c r="Y149" s="35"/>
      <c r="Z149" s="35"/>
      <c r="AA149" s="35"/>
      <c r="AB149" s="35"/>
      <c r="AC149" s="35"/>
      <c r="AD149" s="35"/>
      <c r="AE149" s="35"/>
      <c r="AR149" s="232" t="s">
        <v>196</v>
      </c>
      <c r="AT149" s="232" t="s">
        <v>154</v>
      </c>
      <c r="AU149" s="232" t="s">
        <v>92</v>
      </c>
      <c r="AY149" s="14" t="s">
        <v>150</v>
      </c>
      <c r="BE149" s="233">
        <f>IF(O149="základní",K149,0)</f>
        <v>0</v>
      </c>
      <c r="BF149" s="233">
        <f>IF(O149="snížená",K149,0)</f>
        <v>0</v>
      </c>
      <c r="BG149" s="233">
        <f>IF(O149="zákl. přenesená",K149,0)</f>
        <v>0</v>
      </c>
      <c r="BH149" s="233">
        <f>IF(O149="sníž. přenesená",K149,0)</f>
        <v>0</v>
      </c>
      <c r="BI149" s="233">
        <f>IF(O149="nulová",K149,0)</f>
        <v>0</v>
      </c>
      <c r="BJ149" s="14" t="s">
        <v>90</v>
      </c>
      <c r="BK149" s="233">
        <f>ROUND(P149*H149,2)</f>
        <v>0</v>
      </c>
      <c r="BL149" s="14" t="s">
        <v>196</v>
      </c>
      <c r="BM149" s="232" t="s">
        <v>250</v>
      </c>
    </row>
    <row r="150" s="2" customFormat="1" ht="16.5" customHeight="1">
      <c r="A150" s="35"/>
      <c r="B150" s="36"/>
      <c r="C150" s="219" t="s">
        <v>251</v>
      </c>
      <c r="D150" s="219" t="s">
        <v>154</v>
      </c>
      <c r="E150" s="220" t="s">
        <v>585</v>
      </c>
      <c r="F150" s="221" t="s">
        <v>586</v>
      </c>
      <c r="G150" s="222" t="s">
        <v>157</v>
      </c>
      <c r="H150" s="223">
        <v>202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196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196</v>
      </c>
      <c r="BM150" s="232" t="s">
        <v>254</v>
      </c>
    </row>
    <row r="151" s="2" customFormat="1" ht="16.5" customHeight="1">
      <c r="A151" s="35"/>
      <c r="B151" s="36"/>
      <c r="C151" s="219" t="s">
        <v>221</v>
      </c>
      <c r="D151" s="219" t="s">
        <v>154</v>
      </c>
      <c r="E151" s="220" t="s">
        <v>587</v>
      </c>
      <c r="F151" s="221" t="s">
        <v>588</v>
      </c>
      <c r="G151" s="222" t="s">
        <v>199</v>
      </c>
      <c r="H151" s="223">
        <v>10</v>
      </c>
      <c r="I151" s="224"/>
      <c r="J151" s="224"/>
      <c r="K151" s="225">
        <f>ROUND(P151*H151,2)</f>
        <v>0</v>
      </c>
      <c r="L151" s="226"/>
      <c r="M151" s="41"/>
      <c r="N151" s="227" t="s">
        <v>1</v>
      </c>
      <c r="O151" s="228" t="s">
        <v>45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8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5"/>
      <c r="Z151" s="35"/>
      <c r="AA151" s="35"/>
      <c r="AB151" s="35"/>
      <c r="AC151" s="35"/>
      <c r="AD151" s="35"/>
      <c r="AE151" s="35"/>
      <c r="AR151" s="232" t="s">
        <v>196</v>
      </c>
      <c r="AT151" s="232" t="s">
        <v>154</v>
      </c>
      <c r="AU151" s="232" t="s">
        <v>92</v>
      </c>
      <c r="AY151" s="14" t="s">
        <v>150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4" t="s">
        <v>90</v>
      </c>
      <c r="BK151" s="233">
        <f>ROUND(P151*H151,2)</f>
        <v>0</v>
      </c>
      <c r="BL151" s="14" t="s">
        <v>196</v>
      </c>
      <c r="BM151" s="232" t="s">
        <v>257</v>
      </c>
    </row>
    <row r="152" s="2" customFormat="1" ht="16.5" customHeight="1">
      <c r="A152" s="35"/>
      <c r="B152" s="36"/>
      <c r="C152" s="219" t="s">
        <v>8</v>
      </c>
      <c r="D152" s="219" t="s">
        <v>154</v>
      </c>
      <c r="E152" s="220" t="s">
        <v>589</v>
      </c>
      <c r="F152" s="221" t="s">
        <v>590</v>
      </c>
      <c r="G152" s="222" t="s">
        <v>157</v>
      </c>
      <c r="H152" s="223">
        <v>268</v>
      </c>
      <c r="I152" s="224"/>
      <c r="J152" s="224"/>
      <c r="K152" s="225">
        <f>ROUND(P152*H152,2)</f>
        <v>0</v>
      </c>
      <c r="L152" s="226"/>
      <c r="M152" s="41"/>
      <c r="N152" s="227" t="s">
        <v>1</v>
      </c>
      <c r="O152" s="228" t="s">
        <v>45</v>
      </c>
      <c r="P152" s="229">
        <f>I152+J152</f>
        <v>0</v>
      </c>
      <c r="Q152" s="229">
        <f>ROUND(I152*H152,2)</f>
        <v>0</v>
      </c>
      <c r="R152" s="229">
        <f>ROUND(J152*H152,2)</f>
        <v>0</v>
      </c>
      <c r="S152" s="88"/>
      <c r="T152" s="230">
        <f>S152*H152</f>
        <v>0</v>
      </c>
      <c r="U152" s="230">
        <v>0</v>
      </c>
      <c r="V152" s="230">
        <f>U152*H152</f>
        <v>0</v>
      </c>
      <c r="W152" s="230">
        <v>0</v>
      </c>
      <c r="X152" s="231">
        <f>W152*H152</f>
        <v>0</v>
      </c>
      <c r="Y152" s="35"/>
      <c r="Z152" s="35"/>
      <c r="AA152" s="35"/>
      <c r="AB152" s="35"/>
      <c r="AC152" s="35"/>
      <c r="AD152" s="35"/>
      <c r="AE152" s="35"/>
      <c r="AR152" s="232" t="s">
        <v>196</v>
      </c>
      <c r="AT152" s="232" t="s">
        <v>154</v>
      </c>
      <c r="AU152" s="232" t="s">
        <v>92</v>
      </c>
      <c r="AY152" s="14" t="s">
        <v>150</v>
      </c>
      <c r="BE152" s="233">
        <f>IF(O152="základní",K152,0)</f>
        <v>0</v>
      </c>
      <c r="BF152" s="233">
        <f>IF(O152="snížená",K152,0)</f>
        <v>0</v>
      </c>
      <c r="BG152" s="233">
        <f>IF(O152="zákl. přenesená",K152,0)</f>
        <v>0</v>
      </c>
      <c r="BH152" s="233">
        <f>IF(O152="sníž. přenesená",K152,0)</f>
        <v>0</v>
      </c>
      <c r="BI152" s="233">
        <f>IF(O152="nulová",K152,0)</f>
        <v>0</v>
      </c>
      <c r="BJ152" s="14" t="s">
        <v>90</v>
      </c>
      <c r="BK152" s="233">
        <f>ROUND(P152*H152,2)</f>
        <v>0</v>
      </c>
      <c r="BL152" s="14" t="s">
        <v>196</v>
      </c>
      <c r="BM152" s="232" t="s">
        <v>260</v>
      </c>
    </row>
    <row r="153" s="2" customFormat="1" ht="16.5" customHeight="1">
      <c r="A153" s="35"/>
      <c r="B153" s="36"/>
      <c r="C153" s="219" t="s">
        <v>225</v>
      </c>
      <c r="D153" s="219" t="s">
        <v>154</v>
      </c>
      <c r="E153" s="220" t="s">
        <v>591</v>
      </c>
      <c r="F153" s="221" t="s">
        <v>592</v>
      </c>
      <c r="G153" s="222" t="s">
        <v>199</v>
      </c>
      <c r="H153" s="223">
        <v>16</v>
      </c>
      <c r="I153" s="224"/>
      <c r="J153" s="224"/>
      <c r="K153" s="225">
        <f>ROUND(P153*H153,2)</f>
        <v>0</v>
      </c>
      <c r="L153" s="226"/>
      <c r="M153" s="41"/>
      <c r="N153" s="227" t="s">
        <v>1</v>
      </c>
      <c r="O153" s="228" t="s">
        <v>45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8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5"/>
      <c r="Z153" s="35"/>
      <c r="AA153" s="35"/>
      <c r="AB153" s="35"/>
      <c r="AC153" s="35"/>
      <c r="AD153" s="35"/>
      <c r="AE153" s="35"/>
      <c r="AR153" s="232" t="s">
        <v>196</v>
      </c>
      <c r="AT153" s="232" t="s">
        <v>154</v>
      </c>
      <c r="AU153" s="232" t="s">
        <v>92</v>
      </c>
      <c r="AY153" s="14" t="s">
        <v>150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4" t="s">
        <v>90</v>
      </c>
      <c r="BK153" s="233">
        <f>ROUND(P153*H153,2)</f>
        <v>0</v>
      </c>
      <c r="BL153" s="14" t="s">
        <v>196</v>
      </c>
      <c r="BM153" s="232" t="s">
        <v>262</v>
      </c>
    </row>
    <row r="154" s="2" customFormat="1" ht="24.15" customHeight="1">
      <c r="A154" s="35"/>
      <c r="B154" s="36"/>
      <c r="C154" s="219" t="s">
        <v>263</v>
      </c>
      <c r="D154" s="219" t="s">
        <v>154</v>
      </c>
      <c r="E154" s="220" t="s">
        <v>593</v>
      </c>
      <c r="F154" s="221" t="s">
        <v>594</v>
      </c>
      <c r="G154" s="222" t="s">
        <v>157</v>
      </c>
      <c r="H154" s="223">
        <v>98</v>
      </c>
      <c r="I154" s="224"/>
      <c r="J154" s="224"/>
      <c r="K154" s="225">
        <f>ROUND(P154*H154,2)</f>
        <v>0</v>
      </c>
      <c r="L154" s="226"/>
      <c r="M154" s="41"/>
      <c r="N154" s="227" t="s">
        <v>1</v>
      </c>
      <c r="O154" s="228" t="s">
        <v>45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8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5"/>
      <c r="Z154" s="35"/>
      <c r="AA154" s="35"/>
      <c r="AB154" s="35"/>
      <c r="AC154" s="35"/>
      <c r="AD154" s="35"/>
      <c r="AE154" s="35"/>
      <c r="AR154" s="232" t="s">
        <v>196</v>
      </c>
      <c r="AT154" s="232" t="s">
        <v>154</v>
      </c>
      <c r="AU154" s="232" t="s">
        <v>92</v>
      </c>
      <c r="AY154" s="14" t="s">
        <v>150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4" t="s">
        <v>90</v>
      </c>
      <c r="BK154" s="233">
        <f>ROUND(P154*H154,2)</f>
        <v>0</v>
      </c>
      <c r="BL154" s="14" t="s">
        <v>196</v>
      </c>
      <c r="BM154" s="232" t="s">
        <v>266</v>
      </c>
    </row>
    <row r="155" s="2" customFormat="1" ht="16.5" customHeight="1">
      <c r="A155" s="35"/>
      <c r="B155" s="36"/>
      <c r="C155" s="219" t="s">
        <v>228</v>
      </c>
      <c r="D155" s="219" t="s">
        <v>154</v>
      </c>
      <c r="E155" s="220" t="s">
        <v>595</v>
      </c>
      <c r="F155" s="221" t="s">
        <v>596</v>
      </c>
      <c r="G155" s="222" t="s">
        <v>199</v>
      </c>
      <c r="H155" s="223">
        <v>530</v>
      </c>
      <c r="I155" s="224"/>
      <c r="J155" s="224"/>
      <c r="K155" s="225">
        <f>ROUND(P155*H155,2)</f>
        <v>0</v>
      </c>
      <c r="L155" s="226"/>
      <c r="M155" s="41"/>
      <c r="N155" s="227" t="s">
        <v>1</v>
      </c>
      <c r="O155" s="228" t="s">
        <v>45</v>
      </c>
      <c r="P155" s="229">
        <f>I155+J155</f>
        <v>0</v>
      </c>
      <c r="Q155" s="229">
        <f>ROUND(I155*H155,2)</f>
        <v>0</v>
      </c>
      <c r="R155" s="229">
        <f>ROUND(J155*H155,2)</f>
        <v>0</v>
      </c>
      <c r="S155" s="88"/>
      <c r="T155" s="230">
        <f>S155*H155</f>
        <v>0</v>
      </c>
      <c r="U155" s="230">
        <v>0</v>
      </c>
      <c r="V155" s="230">
        <f>U155*H155</f>
        <v>0</v>
      </c>
      <c r="W155" s="230">
        <v>0</v>
      </c>
      <c r="X155" s="231">
        <f>W155*H155</f>
        <v>0</v>
      </c>
      <c r="Y155" s="35"/>
      <c r="Z155" s="35"/>
      <c r="AA155" s="35"/>
      <c r="AB155" s="35"/>
      <c r="AC155" s="35"/>
      <c r="AD155" s="35"/>
      <c r="AE155" s="35"/>
      <c r="AR155" s="232" t="s">
        <v>196</v>
      </c>
      <c r="AT155" s="232" t="s">
        <v>154</v>
      </c>
      <c r="AU155" s="232" t="s">
        <v>92</v>
      </c>
      <c r="AY155" s="14" t="s">
        <v>150</v>
      </c>
      <c r="BE155" s="233">
        <f>IF(O155="základní",K155,0)</f>
        <v>0</v>
      </c>
      <c r="BF155" s="233">
        <f>IF(O155="snížená",K155,0)</f>
        <v>0</v>
      </c>
      <c r="BG155" s="233">
        <f>IF(O155="zákl. přenesená",K155,0)</f>
        <v>0</v>
      </c>
      <c r="BH155" s="233">
        <f>IF(O155="sníž. přenesená",K155,0)</f>
        <v>0</v>
      </c>
      <c r="BI155" s="233">
        <f>IF(O155="nulová",K155,0)</f>
        <v>0</v>
      </c>
      <c r="BJ155" s="14" t="s">
        <v>90</v>
      </c>
      <c r="BK155" s="233">
        <f>ROUND(P155*H155,2)</f>
        <v>0</v>
      </c>
      <c r="BL155" s="14" t="s">
        <v>196</v>
      </c>
      <c r="BM155" s="232" t="s">
        <v>268</v>
      </c>
    </row>
    <row r="156" s="2" customFormat="1" ht="16.5" customHeight="1">
      <c r="A156" s="35"/>
      <c r="B156" s="36"/>
      <c r="C156" s="219" t="s">
        <v>269</v>
      </c>
      <c r="D156" s="219" t="s">
        <v>154</v>
      </c>
      <c r="E156" s="220" t="s">
        <v>597</v>
      </c>
      <c r="F156" s="221" t="s">
        <v>598</v>
      </c>
      <c r="G156" s="222" t="s">
        <v>157</v>
      </c>
      <c r="H156" s="223">
        <v>450</v>
      </c>
      <c r="I156" s="224"/>
      <c r="J156" s="224"/>
      <c r="K156" s="225">
        <f>ROUND(P156*H156,2)</f>
        <v>0</v>
      </c>
      <c r="L156" s="226"/>
      <c r="M156" s="41"/>
      <c r="N156" s="227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196</v>
      </c>
      <c r="AT156" s="232" t="s">
        <v>154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196</v>
      </c>
      <c r="BM156" s="232" t="s">
        <v>272</v>
      </c>
    </row>
    <row r="157" s="2" customFormat="1" ht="16.5" customHeight="1">
      <c r="A157" s="35"/>
      <c r="B157" s="36"/>
      <c r="C157" s="219" t="s">
        <v>232</v>
      </c>
      <c r="D157" s="219" t="s">
        <v>154</v>
      </c>
      <c r="E157" s="220" t="s">
        <v>599</v>
      </c>
      <c r="F157" s="221" t="s">
        <v>600</v>
      </c>
      <c r="G157" s="222" t="s">
        <v>199</v>
      </c>
      <c r="H157" s="223">
        <v>900</v>
      </c>
      <c r="I157" s="224"/>
      <c r="J157" s="224"/>
      <c r="K157" s="225">
        <f>ROUND(P157*H157,2)</f>
        <v>0</v>
      </c>
      <c r="L157" s="226"/>
      <c r="M157" s="41"/>
      <c r="N157" s="227" t="s">
        <v>1</v>
      </c>
      <c r="O157" s="228" t="s">
        <v>45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8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5"/>
      <c r="Z157" s="35"/>
      <c r="AA157" s="35"/>
      <c r="AB157" s="35"/>
      <c r="AC157" s="35"/>
      <c r="AD157" s="35"/>
      <c r="AE157" s="35"/>
      <c r="AR157" s="232" t="s">
        <v>196</v>
      </c>
      <c r="AT157" s="232" t="s">
        <v>154</v>
      </c>
      <c r="AU157" s="232" t="s">
        <v>92</v>
      </c>
      <c r="AY157" s="14" t="s">
        <v>150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4" t="s">
        <v>90</v>
      </c>
      <c r="BK157" s="233">
        <f>ROUND(P157*H157,2)</f>
        <v>0</v>
      </c>
      <c r="BL157" s="14" t="s">
        <v>196</v>
      </c>
      <c r="BM157" s="232" t="s">
        <v>275</v>
      </c>
    </row>
    <row r="158" s="2" customFormat="1" ht="16.5" customHeight="1">
      <c r="A158" s="35"/>
      <c r="B158" s="36"/>
      <c r="C158" s="219" t="s">
        <v>276</v>
      </c>
      <c r="D158" s="219" t="s">
        <v>154</v>
      </c>
      <c r="E158" s="220" t="s">
        <v>601</v>
      </c>
      <c r="F158" s="221" t="s">
        <v>602</v>
      </c>
      <c r="G158" s="222" t="s">
        <v>199</v>
      </c>
      <c r="H158" s="223">
        <v>156</v>
      </c>
      <c r="I158" s="224"/>
      <c r="J158" s="224"/>
      <c r="K158" s="225">
        <f>ROUND(P158*H158,2)</f>
        <v>0</v>
      </c>
      <c r="L158" s="226"/>
      <c r="M158" s="41"/>
      <c r="N158" s="227" t="s">
        <v>1</v>
      </c>
      <c r="O158" s="228" t="s">
        <v>45</v>
      </c>
      <c r="P158" s="229">
        <f>I158+J158</f>
        <v>0</v>
      </c>
      <c r="Q158" s="229">
        <f>ROUND(I158*H158,2)</f>
        <v>0</v>
      </c>
      <c r="R158" s="229">
        <f>ROUND(J158*H158,2)</f>
        <v>0</v>
      </c>
      <c r="S158" s="88"/>
      <c r="T158" s="230">
        <f>S158*H158</f>
        <v>0</v>
      </c>
      <c r="U158" s="230">
        <v>0</v>
      </c>
      <c r="V158" s="230">
        <f>U158*H158</f>
        <v>0</v>
      </c>
      <c r="W158" s="230">
        <v>0</v>
      </c>
      <c r="X158" s="231">
        <f>W158*H158</f>
        <v>0</v>
      </c>
      <c r="Y158" s="35"/>
      <c r="Z158" s="35"/>
      <c r="AA158" s="35"/>
      <c r="AB158" s="35"/>
      <c r="AC158" s="35"/>
      <c r="AD158" s="35"/>
      <c r="AE158" s="35"/>
      <c r="AR158" s="232" t="s">
        <v>196</v>
      </c>
      <c r="AT158" s="232" t="s">
        <v>154</v>
      </c>
      <c r="AU158" s="232" t="s">
        <v>92</v>
      </c>
      <c r="AY158" s="14" t="s">
        <v>150</v>
      </c>
      <c r="BE158" s="233">
        <f>IF(O158="základní",K158,0)</f>
        <v>0</v>
      </c>
      <c r="BF158" s="233">
        <f>IF(O158="snížená",K158,0)</f>
        <v>0</v>
      </c>
      <c r="BG158" s="233">
        <f>IF(O158="zákl. přenesená",K158,0)</f>
        <v>0</v>
      </c>
      <c r="BH158" s="233">
        <f>IF(O158="sníž. přenesená",K158,0)</f>
        <v>0</v>
      </c>
      <c r="BI158" s="233">
        <f>IF(O158="nulová",K158,0)</f>
        <v>0</v>
      </c>
      <c r="BJ158" s="14" t="s">
        <v>90</v>
      </c>
      <c r="BK158" s="233">
        <f>ROUND(P158*H158,2)</f>
        <v>0</v>
      </c>
      <c r="BL158" s="14" t="s">
        <v>196</v>
      </c>
      <c r="BM158" s="232" t="s">
        <v>278</v>
      </c>
    </row>
    <row r="159" s="12" customFormat="1" ht="22.8" customHeight="1">
      <c r="A159" s="12"/>
      <c r="B159" s="202"/>
      <c r="C159" s="203"/>
      <c r="D159" s="204" t="s">
        <v>81</v>
      </c>
      <c r="E159" s="217" t="s">
        <v>603</v>
      </c>
      <c r="F159" s="217" t="s">
        <v>772</v>
      </c>
      <c r="G159" s="203"/>
      <c r="H159" s="203"/>
      <c r="I159" s="206"/>
      <c r="J159" s="206"/>
      <c r="K159" s="218">
        <f>BK159</f>
        <v>0</v>
      </c>
      <c r="L159" s="203"/>
      <c r="M159" s="208"/>
      <c r="N159" s="209"/>
      <c r="O159" s="210"/>
      <c r="P159" s="210"/>
      <c r="Q159" s="211">
        <f>SUM(Q160:Q161)</f>
        <v>0</v>
      </c>
      <c r="R159" s="211">
        <f>SUM(R160:R161)</f>
        <v>0</v>
      </c>
      <c r="S159" s="210"/>
      <c r="T159" s="212">
        <f>SUM(T160:T161)</f>
        <v>0</v>
      </c>
      <c r="U159" s="210"/>
      <c r="V159" s="212">
        <f>SUM(V160:V161)</f>
        <v>0</v>
      </c>
      <c r="W159" s="210"/>
      <c r="X159" s="213">
        <f>SUM(X160:X161)</f>
        <v>0</v>
      </c>
      <c r="Y159" s="12"/>
      <c r="Z159" s="12"/>
      <c r="AA159" s="12"/>
      <c r="AB159" s="12"/>
      <c r="AC159" s="12"/>
      <c r="AD159" s="12"/>
      <c r="AE159" s="12"/>
      <c r="AR159" s="214" t="s">
        <v>90</v>
      </c>
      <c r="AT159" s="215" t="s">
        <v>81</v>
      </c>
      <c r="AU159" s="215" t="s">
        <v>90</v>
      </c>
      <c r="AY159" s="214" t="s">
        <v>150</v>
      </c>
      <c r="BK159" s="216">
        <f>SUM(BK160:BK161)</f>
        <v>0</v>
      </c>
    </row>
    <row r="160" s="2" customFormat="1" ht="16.5" customHeight="1">
      <c r="A160" s="35"/>
      <c r="B160" s="36"/>
      <c r="C160" s="219" t="s">
        <v>234</v>
      </c>
      <c r="D160" s="219" t="s">
        <v>154</v>
      </c>
      <c r="E160" s="220" t="s">
        <v>605</v>
      </c>
      <c r="F160" s="221" t="s">
        <v>606</v>
      </c>
      <c r="G160" s="222" t="s">
        <v>195</v>
      </c>
      <c r="H160" s="223">
        <v>1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196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196</v>
      </c>
      <c r="BM160" s="232" t="s">
        <v>280</v>
      </c>
    </row>
    <row r="161" s="2" customFormat="1" ht="16.5" customHeight="1">
      <c r="A161" s="35"/>
      <c r="B161" s="36"/>
      <c r="C161" s="219" t="s">
        <v>281</v>
      </c>
      <c r="D161" s="219" t="s">
        <v>154</v>
      </c>
      <c r="E161" s="220" t="s">
        <v>607</v>
      </c>
      <c r="F161" s="221" t="s">
        <v>608</v>
      </c>
      <c r="G161" s="222" t="s">
        <v>195</v>
      </c>
      <c r="H161" s="223">
        <v>1</v>
      </c>
      <c r="I161" s="224"/>
      <c r="J161" s="224"/>
      <c r="K161" s="225">
        <f>ROUND(P161*H161,2)</f>
        <v>0</v>
      </c>
      <c r="L161" s="226"/>
      <c r="M161" s="41"/>
      <c r="N161" s="227" t="s">
        <v>1</v>
      </c>
      <c r="O161" s="228" t="s">
        <v>45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8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5"/>
      <c r="Z161" s="35"/>
      <c r="AA161" s="35"/>
      <c r="AB161" s="35"/>
      <c r="AC161" s="35"/>
      <c r="AD161" s="35"/>
      <c r="AE161" s="35"/>
      <c r="AR161" s="232" t="s">
        <v>196</v>
      </c>
      <c r="AT161" s="232" t="s">
        <v>154</v>
      </c>
      <c r="AU161" s="232" t="s">
        <v>92</v>
      </c>
      <c r="AY161" s="14" t="s">
        <v>150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4" t="s">
        <v>90</v>
      </c>
      <c r="BK161" s="233">
        <f>ROUND(P161*H161,2)</f>
        <v>0</v>
      </c>
      <c r="BL161" s="14" t="s">
        <v>196</v>
      </c>
      <c r="BM161" s="232" t="s">
        <v>283</v>
      </c>
    </row>
    <row r="162" s="12" customFormat="1" ht="22.8" customHeight="1">
      <c r="A162" s="12"/>
      <c r="B162" s="202"/>
      <c r="C162" s="203"/>
      <c r="D162" s="204" t="s">
        <v>81</v>
      </c>
      <c r="E162" s="217" t="s">
        <v>609</v>
      </c>
      <c r="F162" s="217" t="s">
        <v>610</v>
      </c>
      <c r="G162" s="203"/>
      <c r="H162" s="203"/>
      <c r="I162" s="206"/>
      <c r="J162" s="206"/>
      <c r="K162" s="218">
        <f>BK162</f>
        <v>0</v>
      </c>
      <c r="L162" s="203"/>
      <c r="M162" s="208"/>
      <c r="N162" s="209"/>
      <c r="O162" s="210"/>
      <c r="P162" s="210"/>
      <c r="Q162" s="211">
        <f>SUM(Q163:Q165)</f>
        <v>0</v>
      </c>
      <c r="R162" s="211">
        <f>SUM(R163:R165)</f>
        <v>0</v>
      </c>
      <c r="S162" s="210"/>
      <c r="T162" s="212">
        <f>SUM(T163:T165)</f>
        <v>0</v>
      </c>
      <c r="U162" s="210"/>
      <c r="V162" s="212">
        <f>SUM(V163:V165)</f>
        <v>0</v>
      </c>
      <c r="W162" s="210"/>
      <c r="X162" s="213">
        <f>SUM(X163:X165)</f>
        <v>0</v>
      </c>
      <c r="Y162" s="12"/>
      <c r="Z162" s="12"/>
      <c r="AA162" s="12"/>
      <c r="AB162" s="12"/>
      <c r="AC162" s="12"/>
      <c r="AD162" s="12"/>
      <c r="AE162" s="12"/>
      <c r="AR162" s="214" t="s">
        <v>90</v>
      </c>
      <c r="AT162" s="215" t="s">
        <v>81</v>
      </c>
      <c r="AU162" s="215" t="s">
        <v>90</v>
      </c>
      <c r="AY162" s="214" t="s">
        <v>150</v>
      </c>
      <c r="BK162" s="216">
        <f>SUM(BK163:BK165)</f>
        <v>0</v>
      </c>
    </row>
    <row r="163" s="2" customFormat="1" ht="16.5" customHeight="1">
      <c r="A163" s="35"/>
      <c r="B163" s="36"/>
      <c r="C163" s="219" t="s">
        <v>238</v>
      </c>
      <c r="D163" s="219" t="s">
        <v>154</v>
      </c>
      <c r="E163" s="220" t="s">
        <v>360</v>
      </c>
      <c r="F163" s="221" t="s">
        <v>615</v>
      </c>
      <c r="G163" s="222" t="s">
        <v>199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27" t="s">
        <v>1</v>
      </c>
      <c r="O163" s="228" t="s">
        <v>45</v>
      </c>
      <c r="P163" s="229">
        <f>I163+J163</f>
        <v>0</v>
      </c>
      <c r="Q163" s="229">
        <f>ROUND(I163*H163,2)</f>
        <v>0</v>
      </c>
      <c r="R163" s="229">
        <f>ROUND(J163*H163,2)</f>
        <v>0</v>
      </c>
      <c r="S163" s="88"/>
      <c r="T163" s="230">
        <f>S163*H163</f>
        <v>0</v>
      </c>
      <c r="U163" s="230">
        <v>0</v>
      </c>
      <c r="V163" s="230">
        <f>U163*H163</f>
        <v>0</v>
      </c>
      <c r="W163" s="230">
        <v>0</v>
      </c>
      <c r="X163" s="231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285</v>
      </c>
    </row>
    <row r="164" s="2" customFormat="1" ht="16.5" customHeight="1">
      <c r="A164" s="35"/>
      <c r="B164" s="36"/>
      <c r="C164" s="219" t="s">
        <v>286</v>
      </c>
      <c r="D164" s="219" t="s">
        <v>154</v>
      </c>
      <c r="E164" s="220" t="s">
        <v>363</v>
      </c>
      <c r="F164" s="221" t="s">
        <v>773</v>
      </c>
      <c r="G164" s="222" t="s">
        <v>199</v>
      </c>
      <c r="H164" s="223">
        <v>1</v>
      </c>
      <c r="I164" s="224"/>
      <c r="J164" s="224"/>
      <c r="K164" s="225">
        <f>ROUND(P164*H164,2)</f>
        <v>0</v>
      </c>
      <c r="L164" s="226"/>
      <c r="M164" s="41"/>
      <c r="N164" s="227" t="s">
        <v>1</v>
      </c>
      <c r="O164" s="228" t="s">
        <v>45</v>
      </c>
      <c r="P164" s="229">
        <f>I164+J164</f>
        <v>0</v>
      </c>
      <c r="Q164" s="229">
        <f>ROUND(I164*H164,2)</f>
        <v>0</v>
      </c>
      <c r="R164" s="229">
        <f>ROUND(J164*H164,2)</f>
        <v>0</v>
      </c>
      <c r="S164" s="88"/>
      <c r="T164" s="230">
        <f>S164*H164</f>
        <v>0</v>
      </c>
      <c r="U164" s="230">
        <v>0</v>
      </c>
      <c r="V164" s="230">
        <f>U164*H164</f>
        <v>0</v>
      </c>
      <c r="W164" s="230">
        <v>0</v>
      </c>
      <c r="X164" s="231">
        <f>W164*H164</f>
        <v>0</v>
      </c>
      <c r="Y164" s="35"/>
      <c r="Z164" s="35"/>
      <c r="AA164" s="35"/>
      <c r="AB164" s="35"/>
      <c r="AC164" s="35"/>
      <c r="AD164" s="35"/>
      <c r="AE164" s="35"/>
      <c r="AR164" s="232" t="s">
        <v>196</v>
      </c>
      <c r="AT164" s="232" t="s">
        <v>154</v>
      </c>
      <c r="AU164" s="232" t="s">
        <v>92</v>
      </c>
      <c r="AY164" s="14" t="s">
        <v>150</v>
      </c>
      <c r="BE164" s="233">
        <f>IF(O164="základní",K164,0)</f>
        <v>0</v>
      </c>
      <c r="BF164" s="233">
        <f>IF(O164="snížená",K164,0)</f>
        <v>0</v>
      </c>
      <c r="BG164" s="233">
        <f>IF(O164="zákl. přenesená",K164,0)</f>
        <v>0</v>
      </c>
      <c r="BH164" s="233">
        <f>IF(O164="sníž. přenesená",K164,0)</f>
        <v>0</v>
      </c>
      <c r="BI164" s="233">
        <f>IF(O164="nulová",K164,0)</f>
        <v>0</v>
      </c>
      <c r="BJ164" s="14" t="s">
        <v>90</v>
      </c>
      <c r="BK164" s="233">
        <f>ROUND(P164*H164,2)</f>
        <v>0</v>
      </c>
      <c r="BL164" s="14" t="s">
        <v>196</v>
      </c>
      <c r="BM164" s="232" t="s">
        <v>288</v>
      </c>
    </row>
    <row r="165" s="2" customFormat="1" ht="16.5" customHeight="1">
      <c r="A165" s="35"/>
      <c r="B165" s="36"/>
      <c r="C165" s="219" t="s">
        <v>241</v>
      </c>
      <c r="D165" s="219" t="s">
        <v>154</v>
      </c>
      <c r="E165" s="220" t="s">
        <v>513</v>
      </c>
      <c r="F165" s="221" t="s">
        <v>613</v>
      </c>
      <c r="G165" s="222" t="s">
        <v>195</v>
      </c>
      <c r="H165" s="223">
        <v>1</v>
      </c>
      <c r="I165" s="224"/>
      <c r="J165" s="224"/>
      <c r="K165" s="225">
        <f>ROUND(P165*H165,2)</f>
        <v>0</v>
      </c>
      <c r="L165" s="226"/>
      <c r="M165" s="41"/>
      <c r="N165" s="227" t="s">
        <v>1</v>
      </c>
      <c r="O165" s="228" t="s">
        <v>45</v>
      </c>
      <c r="P165" s="229">
        <f>I165+J165</f>
        <v>0</v>
      </c>
      <c r="Q165" s="229">
        <f>ROUND(I165*H165,2)</f>
        <v>0</v>
      </c>
      <c r="R165" s="229">
        <f>ROUND(J165*H165,2)</f>
        <v>0</v>
      </c>
      <c r="S165" s="88"/>
      <c r="T165" s="230">
        <f>S165*H165</f>
        <v>0</v>
      </c>
      <c r="U165" s="230">
        <v>0</v>
      </c>
      <c r="V165" s="230">
        <f>U165*H165</f>
        <v>0</v>
      </c>
      <c r="W165" s="230">
        <v>0</v>
      </c>
      <c r="X165" s="231">
        <f>W165*H165</f>
        <v>0</v>
      </c>
      <c r="Y165" s="35"/>
      <c r="Z165" s="35"/>
      <c r="AA165" s="35"/>
      <c r="AB165" s="35"/>
      <c r="AC165" s="35"/>
      <c r="AD165" s="35"/>
      <c r="AE165" s="35"/>
      <c r="AR165" s="232" t="s">
        <v>196</v>
      </c>
      <c r="AT165" s="232" t="s">
        <v>154</v>
      </c>
      <c r="AU165" s="232" t="s">
        <v>92</v>
      </c>
      <c r="AY165" s="14" t="s">
        <v>150</v>
      </c>
      <c r="BE165" s="233">
        <f>IF(O165="základní",K165,0)</f>
        <v>0</v>
      </c>
      <c r="BF165" s="233">
        <f>IF(O165="snížená",K165,0)</f>
        <v>0</v>
      </c>
      <c r="BG165" s="233">
        <f>IF(O165="zákl. přenesená",K165,0)</f>
        <v>0</v>
      </c>
      <c r="BH165" s="233">
        <f>IF(O165="sníž. přenesená",K165,0)</f>
        <v>0</v>
      </c>
      <c r="BI165" s="233">
        <f>IF(O165="nulová",K165,0)</f>
        <v>0</v>
      </c>
      <c r="BJ165" s="14" t="s">
        <v>90</v>
      </c>
      <c r="BK165" s="233">
        <f>ROUND(P165*H165,2)</f>
        <v>0</v>
      </c>
      <c r="BL165" s="14" t="s">
        <v>196</v>
      </c>
      <c r="BM165" s="232" t="s">
        <v>290</v>
      </c>
    </row>
    <row r="166" s="12" customFormat="1" ht="22.8" customHeight="1">
      <c r="A166" s="12"/>
      <c r="B166" s="202"/>
      <c r="C166" s="203"/>
      <c r="D166" s="204" t="s">
        <v>81</v>
      </c>
      <c r="E166" s="217" t="s">
        <v>81</v>
      </c>
      <c r="F166" s="217" t="s">
        <v>614</v>
      </c>
      <c r="G166" s="203"/>
      <c r="H166" s="203"/>
      <c r="I166" s="206"/>
      <c r="J166" s="206"/>
      <c r="K166" s="218">
        <f>BK166</f>
        <v>0</v>
      </c>
      <c r="L166" s="203"/>
      <c r="M166" s="208"/>
      <c r="N166" s="209"/>
      <c r="O166" s="210"/>
      <c r="P166" s="210"/>
      <c r="Q166" s="211">
        <f>SUM(Q167:Q169)</f>
        <v>0</v>
      </c>
      <c r="R166" s="211">
        <f>SUM(R167:R169)</f>
        <v>0</v>
      </c>
      <c r="S166" s="210"/>
      <c r="T166" s="212">
        <f>SUM(T167:T169)</f>
        <v>0</v>
      </c>
      <c r="U166" s="210"/>
      <c r="V166" s="212">
        <f>SUM(V167:V169)</f>
        <v>0</v>
      </c>
      <c r="W166" s="210"/>
      <c r="X166" s="213">
        <f>SUM(X167:X169)</f>
        <v>0</v>
      </c>
      <c r="Y166" s="12"/>
      <c r="Z166" s="12"/>
      <c r="AA166" s="12"/>
      <c r="AB166" s="12"/>
      <c r="AC166" s="12"/>
      <c r="AD166" s="12"/>
      <c r="AE166" s="12"/>
      <c r="AR166" s="214" t="s">
        <v>90</v>
      </c>
      <c r="AT166" s="215" t="s">
        <v>81</v>
      </c>
      <c r="AU166" s="215" t="s">
        <v>90</v>
      </c>
      <c r="AY166" s="214" t="s">
        <v>150</v>
      </c>
      <c r="BK166" s="216">
        <f>SUM(BK167:BK169)</f>
        <v>0</v>
      </c>
    </row>
    <row r="167" s="2" customFormat="1" ht="16.5" customHeight="1">
      <c r="A167" s="35"/>
      <c r="B167" s="36"/>
      <c r="C167" s="219" t="s">
        <v>291</v>
      </c>
      <c r="D167" s="219" t="s">
        <v>154</v>
      </c>
      <c r="E167" s="220" t="s">
        <v>431</v>
      </c>
      <c r="F167" s="221" t="s">
        <v>615</v>
      </c>
      <c r="G167" s="222" t="s">
        <v>199</v>
      </c>
      <c r="H167" s="223">
        <v>1</v>
      </c>
      <c r="I167" s="224"/>
      <c r="J167" s="224"/>
      <c r="K167" s="225">
        <f>ROUND(P167*H167,2)</f>
        <v>0</v>
      </c>
      <c r="L167" s="226"/>
      <c r="M167" s="41"/>
      <c r="N167" s="227" t="s">
        <v>1</v>
      </c>
      <c r="O167" s="228" t="s">
        <v>45</v>
      </c>
      <c r="P167" s="229">
        <f>I167+J167</f>
        <v>0</v>
      </c>
      <c r="Q167" s="229">
        <f>ROUND(I167*H167,2)</f>
        <v>0</v>
      </c>
      <c r="R167" s="229">
        <f>ROUND(J167*H167,2)</f>
        <v>0</v>
      </c>
      <c r="S167" s="88"/>
      <c r="T167" s="230">
        <f>S167*H167</f>
        <v>0</v>
      </c>
      <c r="U167" s="230">
        <v>0</v>
      </c>
      <c r="V167" s="230">
        <f>U167*H167</f>
        <v>0</v>
      </c>
      <c r="W167" s="230">
        <v>0</v>
      </c>
      <c r="X167" s="231">
        <f>W167*H167</f>
        <v>0</v>
      </c>
      <c r="Y167" s="35"/>
      <c r="Z167" s="35"/>
      <c r="AA167" s="35"/>
      <c r="AB167" s="35"/>
      <c r="AC167" s="35"/>
      <c r="AD167" s="35"/>
      <c r="AE167" s="35"/>
      <c r="AR167" s="232" t="s">
        <v>196</v>
      </c>
      <c r="AT167" s="232" t="s">
        <v>154</v>
      </c>
      <c r="AU167" s="232" t="s">
        <v>92</v>
      </c>
      <c r="AY167" s="14" t="s">
        <v>150</v>
      </c>
      <c r="BE167" s="233">
        <f>IF(O167="základní",K167,0)</f>
        <v>0</v>
      </c>
      <c r="BF167" s="233">
        <f>IF(O167="snížená",K167,0)</f>
        <v>0</v>
      </c>
      <c r="BG167" s="233">
        <f>IF(O167="zákl. přenesená",K167,0)</f>
        <v>0</v>
      </c>
      <c r="BH167" s="233">
        <f>IF(O167="sníž. přenesená",K167,0)</f>
        <v>0</v>
      </c>
      <c r="BI167" s="233">
        <f>IF(O167="nulová",K167,0)</f>
        <v>0</v>
      </c>
      <c r="BJ167" s="14" t="s">
        <v>90</v>
      </c>
      <c r="BK167" s="233">
        <f>ROUND(P167*H167,2)</f>
        <v>0</v>
      </c>
      <c r="BL167" s="14" t="s">
        <v>196</v>
      </c>
      <c r="BM167" s="232" t="s">
        <v>293</v>
      </c>
    </row>
    <row r="168" s="2" customFormat="1" ht="16.5" customHeight="1">
      <c r="A168" s="35"/>
      <c r="B168" s="36"/>
      <c r="C168" s="219" t="s">
        <v>247</v>
      </c>
      <c r="D168" s="219" t="s">
        <v>154</v>
      </c>
      <c r="E168" s="220" t="s">
        <v>435</v>
      </c>
      <c r="F168" s="221" t="s">
        <v>616</v>
      </c>
      <c r="G168" s="222" t="s">
        <v>199</v>
      </c>
      <c r="H168" s="223">
        <v>3</v>
      </c>
      <c r="I168" s="224"/>
      <c r="J168" s="224"/>
      <c r="K168" s="225">
        <f>ROUND(P168*H168,2)</f>
        <v>0</v>
      </c>
      <c r="L168" s="226"/>
      <c r="M168" s="41"/>
      <c r="N168" s="227" t="s">
        <v>1</v>
      </c>
      <c r="O168" s="228" t="s">
        <v>45</v>
      </c>
      <c r="P168" s="229">
        <f>I168+J168</f>
        <v>0</v>
      </c>
      <c r="Q168" s="229">
        <f>ROUND(I168*H168,2)</f>
        <v>0</v>
      </c>
      <c r="R168" s="229">
        <f>ROUND(J168*H168,2)</f>
        <v>0</v>
      </c>
      <c r="S168" s="88"/>
      <c r="T168" s="230">
        <f>S168*H168</f>
        <v>0</v>
      </c>
      <c r="U168" s="230">
        <v>0</v>
      </c>
      <c r="V168" s="230">
        <f>U168*H168</f>
        <v>0</v>
      </c>
      <c r="W168" s="230">
        <v>0</v>
      </c>
      <c r="X168" s="231">
        <f>W168*H168</f>
        <v>0</v>
      </c>
      <c r="Y168" s="35"/>
      <c r="Z168" s="35"/>
      <c r="AA168" s="35"/>
      <c r="AB168" s="35"/>
      <c r="AC168" s="35"/>
      <c r="AD168" s="35"/>
      <c r="AE168" s="35"/>
      <c r="AR168" s="232" t="s">
        <v>196</v>
      </c>
      <c r="AT168" s="232" t="s">
        <v>154</v>
      </c>
      <c r="AU168" s="232" t="s">
        <v>92</v>
      </c>
      <c r="AY168" s="14" t="s">
        <v>150</v>
      </c>
      <c r="BE168" s="233">
        <f>IF(O168="základní",K168,0)</f>
        <v>0</v>
      </c>
      <c r="BF168" s="233">
        <f>IF(O168="snížená",K168,0)</f>
        <v>0</v>
      </c>
      <c r="BG168" s="233">
        <f>IF(O168="zákl. přenesená",K168,0)</f>
        <v>0</v>
      </c>
      <c r="BH168" s="233">
        <f>IF(O168="sníž. přenesená",K168,0)</f>
        <v>0</v>
      </c>
      <c r="BI168" s="233">
        <f>IF(O168="nulová",K168,0)</f>
        <v>0</v>
      </c>
      <c r="BJ168" s="14" t="s">
        <v>90</v>
      </c>
      <c r="BK168" s="233">
        <f>ROUND(P168*H168,2)</f>
        <v>0</v>
      </c>
      <c r="BL168" s="14" t="s">
        <v>196</v>
      </c>
      <c r="BM168" s="232" t="s">
        <v>295</v>
      </c>
    </row>
    <row r="169" s="2" customFormat="1" ht="16.5" customHeight="1">
      <c r="A169" s="35"/>
      <c r="B169" s="36"/>
      <c r="C169" s="219" t="s">
        <v>296</v>
      </c>
      <c r="D169" s="219" t="s">
        <v>154</v>
      </c>
      <c r="E169" s="220" t="s">
        <v>439</v>
      </c>
      <c r="F169" s="221" t="s">
        <v>613</v>
      </c>
      <c r="G169" s="222" t="s">
        <v>195</v>
      </c>
      <c r="H169" s="223">
        <v>1</v>
      </c>
      <c r="I169" s="224"/>
      <c r="J169" s="224"/>
      <c r="K169" s="225">
        <f>ROUND(P169*H169,2)</f>
        <v>0</v>
      </c>
      <c r="L169" s="226"/>
      <c r="M169" s="41"/>
      <c r="N169" s="227" t="s">
        <v>1</v>
      </c>
      <c r="O169" s="228" t="s">
        <v>45</v>
      </c>
      <c r="P169" s="229">
        <f>I169+J169</f>
        <v>0</v>
      </c>
      <c r="Q169" s="229">
        <f>ROUND(I169*H169,2)</f>
        <v>0</v>
      </c>
      <c r="R169" s="229">
        <f>ROUND(J169*H169,2)</f>
        <v>0</v>
      </c>
      <c r="S169" s="88"/>
      <c r="T169" s="230">
        <f>S169*H169</f>
        <v>0</v>
      </c>
      <c r="U169" s="230">
        <v>0</v>
      </c>
      <c r="V169" s="230">
        <f>U169*H169</f>
        <v>0</v>
      </c>
      <c r="W169" s="230">
        <v>0</v>
      </c>
      <c r="X169" s="231">
        <f>W169*H169</f>
        <v>0</v>
      </c>
      <c r="Y169" s="35"/>
      <c r="Z169" s="35"/>
      <c r="AA169" s="35"/>
      <c r="AB169" s="35"/>
      <c r="AC169" s="35"/>
      <c r="AD169" s="35"/>
      <c r="AE169" s="35"/>
      <c r="AR169" s="232" t="s">
        <v>196</v>
      </c>
      <c r="AT169" s="232" t="s">
        <v>154</v>
      </c>
      <c r="AU169" s="232" t="s">
        <v>92</v>
      </c>
      <c r="AY169" s="14" t="s">
        <v>150</v>
      </c>
      <c r="BE169" s="233">
        <f>IF(O169="základní",K169,0)</f>
        <v>0</v>
      </c>
      <c r="BF169" s="233">
        <f>IF(O169="snížená",K169,0)</f>
        <v>0</v>
      </c>
      <c r="BG169" s="233">
        <f>IF(O169="zákl. přenesená",K169,0)</f>
        <v>0</v>
      </c>
      <c r="BH169" s="233">
        <f>IF(O169="sníž. přenesená",K169,0)</f>
        <v>0</v>
      </c>
      <c r="BI169" s="233">
        <f>IF(O169="nulová",K169,0)</f>
        <v>0</v>
      </c>
      <c r="BJ169" s="14" t="s">
        <v>90</v>
      </c>
      <c r="BK169" s="233">
        <f>ROUND(P169*H169,2)</f>
        <v>0</v>
      </c>
      <c r="BL169" s="14" t="s">
        <v>196</v>
      </c>
      <c r="BM169" s="232" t="s">
        <v>298</v>
      </c>
    </row>
    <row r="170" s="12" customFormat="1" ht="22.8" customHeight="1">
      <c r="A170" s="12"/>
      <c r="B170" s="202"/>
      <c r="C170" s="203"/>
      <c r="D170" s="204" t="s">
        <v>81</v>
      </c>
      <c r="E170" s="217" t="s">
        <v>617</v>
      </c>
      <c r="F170" s="217" t="s">
        <v>618</v>
      </c>
      <c r="G170" s="203"/>
      <c r="H170" s="203"/>
      <c r="I170" s="206"/>
      <c r="J170" s="206"/>
      <c r="K170" s="218">
        <f>BK170</f>
        <v>0</v>
      </c>
      <c r="L170" s="203"/>
      <c r="M170" s="208"/>
      <c r="N170" s="209"/>
      <c r="O170" s="210"/>
      <c r="P170" s="210"/>
      <c r="Q170" s="211">
        <f>SUM(Q171:Q173)</f>
        <v>0</v>
      </c>
      <c r="R170" s="211">
        <f>SUM(R171:R173)</f>
        <v>0</v>
      </c>
      <c r="S170" s="210"/>
      <c r="T170" s="212">
        <f>SUM(T171:T173)</f>
        <v>0</v>
      </c>
      <c r="U170" s="210"/>
      <c r="V170" s="212">
        <f>SUM(V171:V173)</f>
        <v>0</v>
      </c>
      <c r="W170" s="210"/>
      <c r="X170" s="213">
        <f>SUM(X171:X173)</f>
        <v>0</v>
      </c>
      <c r="Y170" s="12"/>
      <c r="Z170" s="12"/>
      <c r="AA170" s="12"/>
      <c r="AB170" s="12"/>
      <c r="AC170" s="12"/>
      <c r="AD170" s="12"/>
      <c r="AE170" s="12"/>
      <c r="AR170" s="214" t="s">
        <v>90</v>
      </c>
      <c r="AT170" s="215" t="s">
        <v>81</v>
      </c>
      <c r="AU170" s="215" t="s">
        <v>90</v>
      </c>
      <c r="AY170" s="214" t="s">
        <v>150</v>
      </c>
      <c r="BK170" s="216">
        <f>SUM(BK171:BK173)</f>
        <v>0</v>
      </c>
    </row>
    <row r="171" s="2" customFormat="1" ht="16.5" customHeight="1">
      <c r="A171" s="35"/>
      <c r="B171" s="36"/>
      <c r="C171" s="219" t="s">
        <v>250</v>
      </c>
      <c r="D171" s="219" t="s">
        <v>154</v>
      </c>
      <c r="E171" s="220" t="s">
        <v>619</v>
      </c>
      <c r="F171" s="221" t="s">
        <v>620</v>
      </c>
      <c r="G171" s="222" t="s">
        <v>199</v>
      </c>
      <c r="H171" s="223">
        <v>1</v>
      </c>
      <c r="I171" s="224"/>
      <c r="J171" s="224"/>
      <c r="K171" s="225">
        <f>ROUND(P171*H171,2)</f>
        <v>0</v>
      </c>
      <c r="L171" s="226"/>
      <c r="M171" s="41"/>
      <c r="N171" s="227" t="s">
        <v>1</v>
      </c>
      <c r="O171" s="228" t="s">
        <v>45</v>
      </c>
      <c r="P171" s="229">
        <f>I171+J171</f>
        <v>0</v>
      </c>
      <c r="Q171" s="229">
        <f>ROUND(I171*H171,2)</f>
        <v>0</v>
      </c>
      <c r="R171" s="229">
        <f>ROUND(J171*H171,2)</f>
        <v>0</v>
      </c>
      <c r="S171" s="88"/>
      <c r="T171" s="230">
        <f>S171*H171</f>
        <v>0</v>
      </c>
      <c r="U171" s="230">
        <v>0</v>
      </c>
      <c r="V171" s="230">
        <f>U171*H171</f>
        <v>0</v>
      </c>
      <c r="W171" s="230">
        <v>0</v>
      </c>
      <c r="X171" s="231">
        <f>W171*H171</f>
        <v>0</v>
      </c>
      <c r="Y171" s="35"/>
      <c r="Z171" s="35"/>
      <c r="AA171" s="35"/>
      <c r="AB171" s="35"/>
      <c r="AC171" s="35"/>
      <c r="AD171" s="35"/>
      <c r="AE171" s="35"/>
      <c r="AR171" s="232" t="s">
        <v>196</v>
      </c>
      <c r="AT171" s="232" t="s">
        <v>154</v>
      </c>
      <c r="AU171" s="232" t="s">
        <v>92</v>
      </c>
      <c r="AY171" s="14" t="s">
        <v>150</v>
      </c>
      <c r="BE171" s="233">
        <f>IF(O171="základní",K171,0)</f>
        <v>0</v>
      </c>
      <c r="BF171" s="233">
        <f>IF(O171="snížená",K171,0)</f>
        <v>0</v>
      </c>
      <c r="BG171" s="233">
        <f>IF(O171="zákl. přenesená",K171,0)</f>
        <v>0</v>
      </c>
      <c r="BH171" s="233">
        <f>IF(O171="sníž. přenesená",K171,0)</f>
        <v>0</v>
      </c>
      <c r="BI171" s="233">
        <f>IF(O171="nulová",K171,0)</f>
        <v>0</v>
      </c>
      <c r="BJ171" s="14" t="s">
        <v>90</v>
      </c>
      <c r="BK171" s="233">
        <f>ROUND(P171*H171,2)</f>
        <v>0</v>
      </c>
      <c r="BL171" s="14" t="s">
        <v>196</v>
      </c>
      <c r="BM171" s="232" t="s">
        <v>301</v>
      </c>
    </row>
    <row r="172" s="2" customFormat="1" ht="16.5" customHeight="1">
      <c r="A172" s="35"/>
      <c r="B172" s="36"/>
      <c r="C172" s="219" t="s">
        <v>302</v>
      </c>
      <c r="D172" s="219" t="s">
        <v>154</v>
      </c>
      <c r="E172" s="220" t="s">
        <v>621</v>
      </c>
      <c r="F172" s="221" t="s">
        <v>622</v>
      </c>
      <c r="G172" s="222" t="s">
        <v>199</v>
      </c>
      <c r="H172" s="223">
        <v>1</v>
      </c>
      <c r="I172" s="224"/>
      <c r="J172" s="224"/>
      <c r="K172" s="225">
        <f>ROUND(P172*H172,2)</f>
        <v>0</v>
      </c>
      <c r="L172" s="226"/>
      <c r="M172" s="41"/>
      <c r="N172" s="227" t="s">
        <v>1</v>
      </c>
      <c r="O172" s="228" t="s">
        <v>45</v>
      </c>
      <c r="P172" s="229">
        <f>I172+J172</f>
        <v>0</v>
      </c>
      <c r="Q172" s="229">
        <f>ROUND(I172*H172,2)</f>
        <v>0</v>
      </c>
      <c r="R172" s="229">
        <f>ROUND(J172*H172,2)</f>
        <v>0</v>
      </c>
      <c r="S172" s="88"/>
      <c r="T172" s="230">
        <f>S172*H172</f>
        <v>0</v>
      </c>
      <c r="U172" s="230">
        <v>0</v>
      </c>
      <c r="V172" s="230">
        <f>U172*H172</f>
        <v>0</v>
      </c>
      <c r="W172" s="230">
        <v>0</v>
      </c>
      <c r="X172" s="231">
        <f>W172*H172</f>
        <v>0</v>
      </c>
      <c r="Y172" s="35"/>
      <c r="Z172" s="35"/>
      <c r="AA172" s="35"/>
      <c r="AB172" s="35"/>
      <c r="AC172" s="35"/>
      <c r="AD172" s="35"/>
      <c r="AE172" s="35"/>
      <c r="AR172" s="232" t="s">
        <v>196</v>
      </c>
      <c r="AT172" s="232" t="s">
        <v>154</v>
      </c>
      <c r="AU172" s="232" t="s">
        <v>92</v>
      </c>
      <c r="AY172" s="14" t="s">
        <v>150</v>
      </c>
      <c r="BE172" s="233">
        <f>IF(O172="základní",K172,0)</f>
        <v>0</v>
      </c>
      <c r="BF172" s="233">
        <f>IF(O172="snížená",K172,0)</f>
        <v>0</v>
      </c>
      <c r="BG172" s="233">
        <f>IF(O172="zákl. přenesená",K172,0)</f>
        <v>0</v>
      </c>
      <c r="BH172" s="233">
        <f>IF(O172="sníž. přenesená",K172,0)</f>
        <v>0</v>
      </c>
      <c r="BI172" s="233">
        <f>IF(O172="nulová",K172,0)</f>
        <v>0</v>
      </c>
      <c r="BJ172" s="14" t="s">
        <v>90</v>
      </c>
      <c r="BK172" s="233">
        <f>ROUND(P172*H172,2)</f>
        <v>0</v>
      </c>
      <c r="BL172" s="14" t="s">
        <v>196</v>
      </c>
      <c r="BM172" s="232" t="s">
        <v>304</v>
      </c>
    </row>
    <row r="173" s="2" customFormat="1" ht="16.5" customHeight="1">
      <c r="A173" s="35"/>
      <c r="B173" s="36"/>
      <c r="C173" s="219" t="s">
        <v>254</v>
      </c>
      <c r="D173" s="219" t="s">
        <v>154</v>
      </c>
      <c r="E173" s="220" t="s">
        <v>623</v>
      </c>
      <c r="F173" s="221" t="s">
        <v>613</v>
      </c>
      <c r="G173" s="222" t="s">
        <v>195</v>
      </c>
      <c r="H173" s="223">
        <v>1</v>
      </c>
      <c r="I173" s="224"/>
      <c r="J173" s="224"/>
      <c r="K173" s="225">
        <f>ROUND(P173*H173,2)</f>
        <v>0</v>
      </c>
      <c r="L173" s="226"/>
      <c r="M173" s="41"/>
      <c r="N173" s="227" t="s">
        <v>1</v>
      </c>
      <c r="O173" s="228" t="s">
        <v>45</v>
      </c>
      <c r="P173" s="229">
        <f>I173+J173</f>
        <v>0</v>
      </c>
      <c r="Q173" s="229">
        <f>ROUND(I173*H173,2)</f>
        <v>0</v>
      </c>
      <c r="R173" s="229">
        <f>ROUND(J173*H173,2)</f>
        <v>0</v>
      </c>
      <c r="S173" s="88"/>
      <c r="T173" s="230">
        <f>S173*H173</f>
        <v>0</v>
      </c>
      <c r="U173" s="230">
        <v>0</v>
      </c>
      <c r="V173" s="230">
        <f>U173*H173</f>
        <v>0</v>
      </c>
      <c r="W173" s="230">
        <v>0</v>
      </c>
      <c r="X173" s="231">
        <f>W173*H173</f>
        <v>0</v>
      </c>
      <c r="Y173" s="35"/>
      <c r="Z173" s="35"/>
      <c r="AA173" s="35"/>
      <c r="AB173" s="35"/>
      <c r="AC173" s="35"/>
      <c r="AD173" s="35"/>
      <c r="AE173" s="35"/>
      <c r="AR173" s="232" t="s">
        <v>196</v>
      </c>
      <c r="AT173" s="232" t="s">
        <v>154</v>
      </c>
      <c r="AU173" s="232" t="s">
        <v>92</v>
      </c>
      <c r="AY173" s="14" t="s">
        <v>150</v>
      </c>
      <c r="BE173" s="233">
        <f>IF(O173="základní",K173,0)</f>
        <v>0</v>
      </c>
      <c r="BF173" s="233">
        <f>IF(O173="snížená",K173,0)</f>
        <v>0</v>
      </c>
      <c r="BG173" s="233">
        <f>IF(O173="zákl. přenesená",K173,0)</f>
        <v>0</v>
      </c>
      <c r="BH173" s="233">
        <f>IF(O173="sníž. přenesená",K173,0)</f>
        <v>0</v>
      </c>
      <c r="BI173" s="233">
        <f>IF(O173="nulová",K173,0)</f>
        <v>0</v>
      </c>
      <c r="BJ173" s="14" t="s">
        <v>90</v>
      </c>
      <c r="BK173" s="233">
        <f>ROUND(P173*H173,2)</f>
        <v>0</v>
      </c>
      <c r="BL173" s="14" t="s">
        <v>196</v>
      </c>
      <c r="BM173" s="232" t="s">
        <v>307</v>
      </c>
    </row>
    <row r="174" s="12" customFormat="1" ht="22.8" customHeight="1">
      <c r="A174" s="12"/>
      <c r="B174" s="202"/>
      <c r="C174" s="203"/>
      <c r="D174" s="204" t="s">
        <v>81</v>
      </c>
      <c r="E174" s="217" t="s">
        <v>624</v>
      </c>
      <c r="F174" s="217" t="s">
        <v>625</v>
      </c>
      <c r="G174" s="203"/>
      <c r="H174" s="203"/>
      <c r="I174" s="206"/>
      <c r="J174" s="206"/>
      <c r="K174" s="218">
        <f>BK174</f>
        <v>0</v>
      </c>
      <c r="L174" s="203"/>
      <c r="M174" s="208"/>
      <c r="N174" s="209"/>
      <c r="O174" s="210"/>
      <c r="P174" s="210"/>
      <c r="Q174" s="211">
        <f>Q175</f>
        <v>0</v>
      </c>
      <c r="R174" s="211">
        <f>R175</f>
        <v>0</v>
      </c>
      <c r="S174" s="210"/>
      <c r="T174" s="212">
        <f>T175</f>
        <v>0</v>
      </c>
      <c r="U174" s="210"/>
      <c r="V174" s="212">
        <f>V175</f>
        <v>0</v>
      </c>
      <c r="W174" s="210"/>
      <c r="X174" s="213">
        <f>X175</f>
        <v>0</v>
      </c>
      <c r="Y174" s="12"/>
      <c r="Z174" s="12"/>
      <c r="AA174" s="12"/>
      <c r="AB174" s="12"/>
      <c r="AC174" s="12"/>
      <c r="AD174" s="12"/>
      <c r="AE174" s="12"/>
      <c r="AR174" s="214" t="s">
        <v>90</v>
      </c>
      <c r="AT174" s="215" t="s">
        <v>81</v>
      </c>
      <c r="AU174" s="215" t="s">
        <v>90</v>
      </c>
      <c r="AY174" s="214" t="s">
        <v>150</v>
      </c>
      <c r="BK174" s="216">
        <f>BK175</f>
        <v>0</v>
      </c>
    </row>
    <row r="175" s="2" customFormat="1" ht="16.5" customHeight="1">
      <c r="A175" s="35"/>
      <c r="B175" s="36"/>
      <c r="C175" s="219" t="s">
        <v>308</v>
      </c>
      <c r="D175" s="219" t="s">
        <v>154</v>
      </c>
      <c r="E175" s="220" t="s">
        <v>626</v>
      </c>
      <c r="F175" s="221" t="s">
        <v>627</v>
      </c>
      <c r="G175" s="222" t="s">
        <v>199</v>
      </c>
      <c r="H175" s="223">
        <v>3</v>
      </c>
      <c r="I175" s="224"/>
      <c r="J175" s="224"/>
      <c r="K175" s="225">
        <f>ROUND(P175*H175,2)</f>
        <v>0</v>
      </c>
      <c r="L175" s="226"/>
      <c r="M175" s="41"/>
      <c r="N175" s="227" t="s">
        <v>1</v>
      </c>
      <c r="O175" s="228" t="s">
        <v>45</v>
      </c>
      <c r="P175" s="229">
        <f>I175+J175</f>
        <v>0</v>
      </c>
      <c r="Q175" s="229">
        <f>ROUND(I175*H175,2)</f>
        <v>0</v>
      </c>
      <c r="R175" s="229">
        <f>ROUND(J175*H175,2)</f>
        <v>0</v>
      </c>
      <c r="S175" s="88"/>
      <c r="T175" s="230">
        <f>S175*H175</f>
        <v>0</v>
      </c>
      <c r="U175" s="230">
        <v>0</v>
      </c>
      <c r="V175" s="230">
        <f>U175*H175</f>
        <v>0</v>
      </c>
      <c r="W175" s="230">
        <v>0</v>
      </c>
      <c r="X175" s="231">
        <f>W175*H175</f>
        <v>0</v>
      </c>
      <c r="Y175" s="35"/>
      <c r="Z175" s="35"/>
      <c r="AA175" s="35"/>
      <c r="AB175" s="35"/>
      <c r="AC175" s="35"/>
      <c r="AD175" s="35"/>
      <c r="AE175" s="35"/>
      <c r="AR175" s="232" t="s">
        <v>196</v>
      </c>
      <c r="AT175" s="232" t="s">
        <v>154</v>
      </c>
      <c r="AU175" s="232" t="s">
        <v>92</v>
      </c>
      <c r="AY175" s="14" t="s">
        <v>150</v>
      </c>
      <c r="BE175" s="233">
        <f>IF(O175="základní",K175,0)</f>
        <v>0</v>
      </c>
      <c r="BF175" s="233">
        <f>IF(O175="snížená",K175,0)</f>
        <v>0</v>
      </c>
      <c r="BG175" s="233">
        <f>IF(O175="zákl. přenesená",K175,0)</f>
        <v>0</v>
      </c>
      <c r="BH175" s="233">
        <f>IF(O175="sníž. přenesená",K175,0)</f>
        <v>0</v>
      </c>
      <c r="BI175" s="233">
        <f>IF(O175="nulová",K175,0)</f>
        <v>0</v>
      </c>
      <c r="BJ175" s="14" t="s">
        <v>90</v>
      </c>
      <c r="BK175" s="233">
        <f>ROUND(P175*H175,2)</f>
        <v>0</v>
      </c>
      <c r="BL175" s="14" t="s">
        <v>196</v>
      </c>
      <c r="BM175" s="232" t="s">
        <v>310</v>
      </c>
    </row>
    <row r="176" s="12" customFormat="1" ht="22.8" customHeight="1">
      <c r="A176" s="12"/>
      <c r="B176" s="202"/>
      <c r="C176" s="203"/>
      <c r="D176" s="204" t="s">
        <v>81</v>
      </c>
      <c r="E176" s="217" t="s">
        <v>628</v>
      </c>
      <c r="F176" s="217" t="s">
        <v>629</v>
      </c>
      <c r="G176" s="203"/>
      <c r="H176" s="203"/>
      <c r="I176" s="206"/>
      <c r="J176" s="206"/>
      <c r="K176" s="218">
        <f>BK176</f>
        <v>0</v>
      </c>
      <c r="L176" s="203"/>
      <c r="M176" s="208"/>
      <c r="N176" s="209"/>
      <c r="O176" s="210"/>
      <c r="P176" s="210"/>
      <c r="Q176" s="211">
        <f>SUM(Q177:Q179)</f>
        <v>0</v>
      </c>
      <c r="R176" s="211">
        <f>SUM(R177:R179)</f>
        <v>0</v>
      </c>
      <c r="S176" s="210"/>
      <c r="T176" s="212">
        <f>SUM(T177:T179)</f>
        <v>0</v>
      </c>
      <c r="U176" s="210"/>
      <c r="V176" s="212">
        <f>SUM(V177:V179)</f>
        <v>0</v>
      </c>
      <c r="W176" s="210"/>
      <c r="X176" s="213">
        <f>SUM(X177:X179)</f>
        <v>0</v>
      </c>
      <c r="Y176" s="12"/>
      <c r="Z176" s="12"/>
      <c r="AA176" s="12"/>
      <c r="AB176" s="12"/>
      <c r="AC176" s="12"/>
      <c r="AD176" s="12"/>
      <c r="AE176" s="12"/>
      <c r="AR176" s="214" t="s">
        <v>90</v>
      </c>
      <c r="AT176" s="215" t="s">
        <v>81</v>
      </c>
      <c r="AU176" s="215" t="s">
        <v>90</v>
      </c>
      <c r="AY176" s="214" t="s">
        <v>150</v>
      </c>
      <c r="BK176" s="216">
        <f>SUM(BK177:BK179)</f>
        <v>0</v>
      </c>
    </row>
    <row r="177" s="2" customFormat="1" ht="24.15" customHeight="1">
      <c r="A177" s="35"/>
      <c r="B177" s="36"/>
      <c r="C177" s="219" t="s">
        <v>257</v>
      </c>
      <c r="D177" s="219" t="s">
        <v>154</v>
      </c>
      <c r="E177" s="220" t="s">
        <v>630</v>
      </c>
      <c r="F177" s="221" t="s">
        <v>631</v>
      </c>
      <c r="G177" s="222" t="s">
        <v>199</v>
      </c>
      <c r="H177" s="223">
        <v>1</v>
      </c>
      <c r="I177" s="224"/>
      <c r="J177" s="224"/>
      <c r="K177" s="225">
        <f>ROUND(P177*H177,2)</f>
        <v>0</v>
      </c>
      <c r="L177" s="226"/>
      <c r="M177" s="41"/>
      <c r="N177" s="227" t="s">
        <v>1</v>
      </c>
      <c r="O177" s="228" t="s">
        <v>45</v>
      </c>
      <c r="P177" s="229">
        <f>I177+J177</f>
        <v>0</v>
      </c>
      <c r="Q177" s="229">
        <f>ROUND(I177*H177,2)</f>
        <v>0</v>
      </c>
      <c r="R177" s="229">
        <f>ROUND(J177*H177,2)</f>
        <v>0</v>
      </c>
      <c r="S177" s="88"/>
      <c r="T177" s="230">
        <f>S177*H177</f>
        <v>0</v>
      </c>
      <c r="U177" s="230">
        <v>0</v>
      </c>
      <c r="V177" s="230">
        <f>U177*H177</f>
        <v>0</v>
      </c>
      <c r="W177" s="230">
        <v>0</v>
      </c>
      <c r="X177" s="231">
        <f>W177*H177</f>
        <v>0</v>
      </c>
      <c r="Y177" s="35"/>
      <c r="Z177" s="35"/>
      <c r="AA177" s="35"/>
      <c r="AB177" s="35"/>
      <c r="AC177" s="35"/>
      <c r="AD177" s="35"/>
      <c r="AE177" s="35"/>
      <c r="AR177" s="232" t="s">
        <v>196</v>
      </c>
      <c r="AT177" s="232" t="s">
        <v>154</v>
      </c>
      <c r="AU177" s="232" t="s">
        <v>92</v>
      </c>
      <c r="AY177" s="14" t="s">
        <v>150</v>
      </c>
      <c r="BE177" s="233">
        <f>IF(O177="základní",K177,0)</f>
        <v>0</v>
      </c>
      <c r="BF177" s="233">
        <f>IF(O177="snížená",K177,0)</f>
        <v>0</v>
      </c>
      <c r="BG177" s="233">
        <f>IF(O177="zákl. přenesená",K177,0)</f>
        <v>0</v>
      </c>
      <c r="BH177" s="233">
        <f>IF(O177="sníž. přenesená",K177,0)</f>
        <v>0</v>
      </c>
      <c r="BI177" s="233">
        <f>IF(O177="nulová",K177,0)</f>
        <v>0</v>
      </c>
      <c r="BJ177" s="14" t="s">
        <v>90</v>
      </c>
      <c r="BK177" s="233">
        <f>ROUND(P177*H177,2)</f>
        <v>0</v>
      </c>
      <c r="BL177" s="14" t="s">
        <v>196</v>
      </c>
      <c r="BM177" s="232" t="s">
        <v>313</v>
      </c>
    </row>
    <row r="178" s="2" customFormat="1" ht="16.5" customHeight="1">
      <c r="A178" s="35"/>
      <c r="B178" s="36"/>
      <c r="C178" s="219" t="s">
        <v>314</v>
      </c>
      <c r="D178" s="219" t="s">
        <v>154</v>
      </c>
      <c r="E178" s="220" t="s">
        <v>632</v>
      </c>
      <c r="F178" s="221" t="s">
        <v>633</v>
      </c>
      <c r="G178" s="222" t="s">
        <v>199</v>
      </c>
      <c r="H178" s="223">
        <v>1</v>
      </c>
      <c r="I178" s="224"/>
      <c r="J178" s="224"/>
      <c r="K178" s="225">
        <f>ROUND(P178*H178,2)</f>
        <v>0</v>
      </c>
      <c r="L178" s="226"/>
      <c r="M178" s="41"/>
      <c r="N178" s="227" t="s">
        <v>1</v>
      </c>
      <c r="O178" s="228" t="s">
        <v>45</v>
      </c>
      <c r="P178" s="229">
        <f>I178+J178</f>
        <v>0</v>
      </c>
      <c r="Q178" s="229">
        <f>ROUND(I178*H178,2)</f>
        <v>0</v>
      </c>
      <c r="R178" s="229">
        <f>ROUND(J178*H178,2)</f>
        <v>0</v>
      </c>
      <c r="S178" s="88"/>
      <c r="T178" s="230">
        <f>S178*H178</f>
        <v>0</v>
      </c>
      <c r="U178" s="230">
        <v>0</v>
      </c>
      <c r="V178" s="230">
        <f>U178*H178</f>
        <v>0</v>
      </c>
      <c r="W178" s="230">
        <v>0</v>
      </c>
      <c r="X178" s="231">
        <f>W178*H178</f>
        <v>0</v>
      </c>
      <c r="Y178" s="35"/>
      <c r="Z178" s="35"/>
      <c r="AA178" s="35"/>
      <c r="AB178" s="35"/>
      <c r="AC178" s="35"/>
      <c r="AD178" s="35"/>
      <c r="AE178" s="35"/>
      <c r="AR178" s="232" t="s">
        <v>196</v>
      </c>
      <c r="AT178" s="232" t="s">
        <v>154</v>
      </c>
      <c r="AU178" s="232" t="s">
        <v>92</v>
      </c>
      <c r="AY178" s="14" t="s">
        <v>150</v>
      </c>
      <c r="BE178" s="233">
        <f>IF(O178="základní",K178,0)</f>
        <v>0</v>
      </c>
      <c r="BF178" s="233">
        <f>IF(O178="snížená",K178,0)</f>
        <v>0</v>
      </c>
      <c r="BG178" s="233">
        <f>IF(O178="zákl. přenesená",K178,0)</f>
        <v>0</v>
      </c>
      <c r="BH178" s="233">
        <f>IF(O178="sníž. přenesená",K178,0)</f>
        <v>0</v>
      </c>
      <c r="BI178" s="233">
        <f>IF(O178="nulová",K178,0)</f>
        <v>0</v>
      </c>
      <c r="BJ178" s="14" t="s">
        <v>90</v>
      </c>
      <c r="BK178" s="233">
        <f>ROUND(P178*H178,2)</f>
        <v>0</v>
      </c>
      <c r="BL178" s="14" t="s">
        <v>196</v>
      </c>
      <c r="BM178" s="232" t="s">
        <v>316</v>
      </c>
    </row>
    <row r="179" s="2" customFormat="1" ht="16.5" customHeight="1">
      <c r="A179" s="35"/>
      <c r="B179" s="36"/>
      <c r="C179" s="219" t="s">
        <v>260</v>
      </c>
      <c r="D179" s="219" t="s">
        <v>154</v>
      </c>
      <c r="E179" s="220" t="s">
        <v>634</v>
      </c>
      <c r="F179" s="221" t="s">
        <v>635</v>
      </c>
      <c r="G179" s="222" t="s">
        <v>157</v>
      </c>
      <c r="H179" s="223">
        <v>1</v>
      </c>
      <c r="I179" s="224"/>
      <c r="J179" s="224"/>
      <c r="K179" s="225">
        <f>ROUND(P179*H179,2)</f>
        <v>0</v>
      </c>
      <c r="L179" s="226"/>
      <c r="M179" s="41"/>
      <c r="N179" s="227" t="s">
        <v>1</v>
      </c>
      <c r="O179" s="228" t="s">
        <v>45</v>
      </c>
      <c r="P179" s="229">
        <f>I179+J179</f>
        <v>0</v>
      </c>
      <c r="Q179" s="229">
        <f>ROUND(I179*H179,2)</f>
        <v>0</v>
      </c>
      <c r="R179" s="229">
        <f>ROUND(J179*H179,2)</f>
        <v>0</v>
      </c>
      <c r="S179" s="88"/>
      <c r="T179" s="230">
        <f>S179*H179</f>
        <v>0</v>
      </c>
      <c r="U179" s="230">
        <v>0</v>
      </c>
      <c r="V179" s="230">
        <f>U179*H179</f>
        <v>0</v>
      </c>
      <c r="W179" s="230">
        <v>0</v>
      </c>
      <c r="X179" s="231">
        <f>W179*H179</f>
        <v>0</v>
      </c>
      <c r="Y179" s="35"/>
      <c r="Z179" s="35"/>
      <c r="AA179" s="35"/>
      <c r="AB179" s="35"/>
      <c r="AC179" s="35"/>
      <c r="AD179" s="35"/>
      <c r="AE179" s="35"/>
      <c r="AR179" s="232" t="s">
        <v>196</v>
      </c>
      <c r="AT179" s="232" t="s">
        <v>154</v>
      </c>
      <c r="AU179" s="232" t="s">
        <v>92</v>
      </c>
      <c r="AY179" s="14" t="s">
        <v>150</v>
      </c>
      <c r="BE179" s="233">
        <f>IF(O179="základní",K179,0)</f>
        <v>0</v>
      </c>
      <c r="BF179" s="233">
        <f>IF(O179="snížená",K179,0)</f>
        <v>0</v>
      </c>
      <c r="BG179" s="233">
        <f>IF(O179="zákl. přenesená",K179,0)</f>
        <v>0</v>
      </c>
      <c r="BH179" s="233">
        <f>IF(O179="sníž. přenesená",K179,0)</f>
        <v>0</v>
      </c>
      <c r="BI179" s="233">
        <f>IF(O179="nulová",K179,0)</f>
        <v>0</v>
      </c>
      <c r="BJ179" s="14" t="s">
        <v>90</v>
      </c>
      <c r="BK179" s="233">
        <f>ROUND(P179*H179,2)</f>
        <v>0</v>
      </c>
      <c r="BL179" s="14" t="s">
        <v>196</v>
      </c>
      <c r="BM179" s="232" t="s">
        <v>319</v>
      </c>
    </row>
    <row r="180" s="12" customFormat="1" ht="22.8" customHeight="1">
      <c r="A180" s="12"/>
      <c r="B180" s="202"/>
      <c r="C180" s="203"/>
      <c r="D180" s="204" t="s">
        <v>81</v>
      </c>
      <c r="E180" s="217" t="s">
        <v>636</v>
      </c>
      <c r="F180" s="217" t="s">
        <v>637</v>
      </c>
      <c r="G180" s="203"/>
      <c r="H180" s="203"/>
      <c r="I180" s="206"/>
      <c r="J180" s="206"/>
      <c r="K180" s="218">
        <f>BK180</f>
        <v>0</v>
      </c>
      <c r="L180" s="203"/>
      <c r="M180" s="208"/>
      <c r="N180" s="209"/>
      <c r="O180" s="210"/>
      <c r="P180" s="210"/>
      <c r="Q180" s="211">
        <f>SUM(Q181:Q183)</f>
        <v>0</v>
      </c>
      <c r="R180" s="211">
        <f>SUM(R181:R183)</f>
        <v>0</v>
      </c>
      <c r="S180" s="210"/>
      <c r="T180" s="212">
        <f>SUM(T181:T183)</f>
        <v>0</v>
      </c>
      <c r="U180" s="210"/>
      <c r="V180" s="212">
        <f>SUM(V181:V183)</f>
        <v>0</v>
      </c>
      <c r="W180" s="210"/>
      <c r="X180" s="213">
        <f>SUM(X181:X183)</f>
        <v>0</v>
      </c>
      <c r="Y180" s="12"/>
      <c r="Z180" s="12"/>
      <c r="AA180" s="12"/>
      <c r="AB180" s="12"/>
      <c r="AC180" s="12"/>
      <c r="AD180" s="12"/>
      <c r="AE180" s="12"/>
      <c r="AR180" s="214" t="s">
        <v>90</v>
      </c>
      <c r="AT180" s="215" t="s">
        <v>81</v>
      </c>
      <c r="AU180" s="215" t="s">
        <v>90</v>
      </c>
      <c r="AY180" s="214" t="s">
        <v>150</v>
      </c>
      <c r="BK180" s="216">
        <f>SUM(BK181:BK183)</f>
        <v>0</v>
      </c>
    </row>
    <row r="181" s="2" customFormat="1" ht="24.15" customHeight="1">
      <c r="A181" s="35"/>
      <c r="B181" s="36"/>
      <c r="C181" s="219" t="s">
        <v>320</v>
      </c>
      <c r="D181" s="219" t="s">
        <v>154</v>
      </c>
      <c r="E181" s="220" t="s">
        <v>638</v>
      </c>
      <c r="F181" s="221" t="s">
        <v>639</v>
      </c>
      <c r="G181" s="222" t="s">
        <v>199</v>
      </c>
      <c r="H181" s="223">
        <v>1</v>
      </c>
      <c r="I181" s="224"/>
      <c r="J181" s="224"/>
      <c r="K181" s="225">
        <f>ROUND(P181*H181,2)</f>
        <v>0</v>
      </c>
      <c r="L181" s="226"/>
      <c r="M181" s="41"/>
      <c r="N181" s="227" t="s">
        <v>1</v>
      </c>
      <c r="O181" s="228" t="s">
        <v>45</v>
      </c>
      <c r="P181" s="229">
        <f>I181+J181</f>
        <v>0</v>
      </c>
      <c r="Q181" s="229">
        <f>ROUND(I181*H181,2)</f>
        <v>0</v>
      </c>
      <c r="R181" s="229">
        <f>ROUND(J181*H181,2)</f>
        <v>0</v>
      </c>
      <c r="S181" s="88"/>
      <c r="T181" s="230">
        <f>S181*H181</f>
        <v>0</v>
      </c>
      <c r="U181" s="230">
        <v>0</v>
      </c>
      <c r="V181" s="230">
        <f>U181*H181</f>
        <v>0</v>
      </c>
      <c r="W181" s="230">
        <v>0</v>
      </c>
      <c r="X181" s="231">
        <f>W181*H181</f>
        <v>0</v>
      </c>
      <c r="Y181" s="35"/>
      <c r="Z181" s="35"/>
      <c r="AA181" s="35"/>
      <c r="AB181" s="35"/>
      <c r="AC181" s="35"/>
      <c r="AD181" s="35"/>
      <c r="AE181" s="35"/>
      <c r="AR181" s="232" t="s">
        <v>196</v>
      </c>
      <c r="AT181" s="232" t="s">
        <v>154</v>
      </c>
      <c r="AU181" s="232" t="s">
        <v>92</v>
      </c>
      <c r="AY181" s="14" t="s">
        <v>150</v>
      </c>
      <c r="BE181" s="233">
        <f>IF(O181="základní",K181,0)</f>
        <v>0</v>
      </c>
      <c r="BF181" s="233">
        <f>IF(O181="snížená",K181,0)</f>
        <v>0</v>
      </c>
      <c r="BG181" s="233">
        <f>IF(O181="zákl. přenesená",K181,0)</f>
        <v>0</v>
      </c>
      <c r="BH181" s="233">
        <f>IF(O181="sníž. přenesená",K181,0)</f>
        <v>0</v>
      </c>
      <c r="BI181" s="233">
        <f>IF(O181="nulová",K181,0)</f>
        <v>0</v>
      </c>
      <c r="BJ181" s="14" t="s">
        <v>90</v>
      </c>
      <c r="BK181" s="233">
        <f>ROUND(P181*H181,2)</f>
        <v>0</v>
      </c>
      <c r="BL181" s="14" t="s">
        <v>196</v>
      </c>
      <c r="BM181" s="232" t="s">
        <v>323</v>
      </c>
    </row>
    <row r="182" s="2" customFormat="1" ht="16.5" customHeight="1">
      <c r="A182" s="35"/>
      <c r="B182" s="36"/>
      <c r="C182" s="219" t="s">
        <v>262</v>
      </c>
      <c r="D182" s="219" t="s">
        <v>154</v>
      </c>
      <c r="E182" s="220" t="s">
        <v>640</v>
      </c>
      <c r="F182" s="221" t="s">
        <v>633</v>
      </c>
      <c r="G182" s="222" t="s">
        <v>199</v>
      </c>
      <c r="H182" s="223">
        <v>1</v>
      </c>
      <c r="I182" s="224"/>
      <c r="J182" s="224"/>
      <c r="K182" s="225">
        <f>ROUND(P182*H182,2)</f>
        <v>0</v>
      </c>
      <c r="L182" s="226"/>
      <c r="M182" s="41"/>
      <c r="N182" s="227" t="s">
        <v>1</v>
      </c>
      <c r="O182" s="228" t="s">
        <v>45</v>
      </c>
      <c r="P182" s="229">
        <f>I182+J182</f>
        <v>0</v>
      </c>
      <c r="Q182" s="229">
        <f>ROUND(I182*H182,2)</f>
        <v>0</v>
      </c>
      <c r="R182" s="229">
        <f>ROUND(J182*H182,2)</f>
        <v>0</v>
      </c>
      <c r="S182" s="88"/>
      <c r="T182" s="230">
        <f>S182*H182</f>
        <v>0</v>
      </c>
      <c r="U182" s="230">
        <v>0</v>
      </c>
      <c r="V182" s="230">
        <f>U182*H182</f>
        <v>0</v>
      </c>
      <c r="W182" s="230">
        <v>0</v>
      </c>
      <c r="X182" s="231">
        <f>W182*H182</f>
        <v>0</v>
      </c>
      <c r="Y182" s="35"/>
      <c r="Z182" s="35"/>
      <c r="AA182" s="35"/>
      <c r="AB182" s="35"/>
      <c r="AC182" s="35"/>
      <c r="AD182" s="35"/>
      <c r="AE182" s="35"/>
      <c r="AR182" s="232" t="s">
        <v>196</v>
      </c>
      <c r="AT182" s="232" t="s">
        <v>154</v>
      </c>
      <c r="AU182" s="232" t="s">
        <v>92</v>
      </c>
      <c r="AY182" s="14" t="s">
        <v>150</v>
      </c>
      <c r="BE182" s="233">
        <f>IF(O182="základní",K182,0)</f>
        <v>0</v>
      </c>
      <c r="BF182" s="233">
        <f>IF(O182="snížená",K182,0)</f>
        <v>0</v>
      </c>
      <c r="BG182" s="233">
        <f>IF(O182="zákl. přenesená",K182,0)</f>
        <v>0</v>
      </c>
      <c r="BH182" s="233">
        <f>IF(O182="sníž. přenesená",K182,0)</f>
        <v>0</v>
      </c>
      <c r="BI182" s="233">
        <f>IF(O182="nulová",K182,0)</f>
        <v>0</v>
      </c>
      <c r="BJ182" s="14" t="s">
        <v>90</v>
      </c>
      <c r="BK182" s="233">
        <f>ROUND(P182*H182,2)</f>
        <v>0</v>
      </c>
      <c r="BL182" s="14" t="s">
        <v>196</v>
      </c>
      <c r="BM182" s="232" t="s">
        <v>325</v>
      </c>
    </row>
    <row r="183" s="2" customFormat="1" ht="16.5" customHeight="1">
      <c r="A183" s="35"/>
      <c r="B183" s="36"/>
      <c r="C183" s="219" t="s">
        <v>326</v>
      </c>
      <c r="D183" s="219" t="s">
        <v>154</v>
      </c>
      <c r="E183" s="220" t="s">
        <v>641</v>
      </c>
      <c r="F183" s="221" t="s">
        <v>635</v>
      </c>
      <c r="G183" s="222" t="s">
        <v>157</v>
      </c>
      <c r="H183" s="223">
        <v>1</v>
      </c>
      <c r="I183" s="224"/>
      <c r="J183" s="224"/>
      <c r="K183" s="225">
        <f>ROUND(P183*H183,2)</f>
        <v>0</v>
      </c>
      <c r="L183" s="226"/>
      <c r="M183" s="41"/>
      <c r="N183" s="227" t="s">
        <v>1</v>
      </c>
      <c r="O183" s="228" t="s">
        <v>45</v>
      </c>
      <c r="P183" s="229">
        <f>I183+J183</f>
        <v>0</v>
      </c>
      <c r="Q183" s="229">
        <f>ROUND(I183*H183,2)</f>
        <v>0</v>
      </c>
      <c r="R183" s="229">
        <f>ROUND(J183*H183,2)</f>
        <v>0</v>
      </c>
      <c r="S183" s="88"/>
      <c r="T183" s="230">
        <f>S183*H183</f>
        <v>0</v>
      </c>
      <c r="U183" s="230">
        <v>0</v>
      </c>
      <c r="V183" s="230">
        <f>U183*H183</f>
        <v>0</v>
      </c>
      <c r="W183" s="230">
        <v>0</v>
      </c>
      <c r="X183" s="231">
        <f>W183*H183</f>
        <v>0</v>
      </c>
      <c r="Y183" s="35"/>
      <c r="Z183" s="35"/>
      <c r="AA183" s="35"/>
      <c r="AB183" s="35"/>
      <c r="AC183" s="35"/>
      <c r="AD183" s="35"/>
      <c r="AE183" s="35"/>
      <c r="AR183" s="232" t="s">
        <v>196</v>
      </c>
      <c r="AT183" s="232" t="s">
        <v>154</v>
      </c>
      <c r="AU183" s="232" t="s">
        <v>92</v>
      </c>
      <c r="AY183" s="14" t="s">
        <v>150</v>
      </c>
      <c r="BE183" s="233">
        <f>IF(O183="základní",K183,0)</f>
        <v>0</v>
      </c>
      <c r="BF183" s="233">
        <f>IF(O183="snížená",K183,0)</f>
        <v>0</v>
      </c>
      <c r="BG183" s="233">
        <f>IF(O183="zákl. přenesená",K183,0)</f>
        <v>0</v>
      </c>
      <c r="BH183" s="233">
        <f>IF(O183="sníž. přenesená",K183,0)</f>
        <v>0</v>
      </c>
      <c r="BI183" s="233">
        <f>IF(O183="nulová",K183,0)</f>
        <v>0</v>
      </c>
      <c r="BJ183" s="14" t="s">
        <v>90</v>
      </c>
      <c r="BK183" s="233">
        <f>ROUND(P183*H183,2)</f>
        <v>0</v>
      </c>
      <c r="BL183" s="14" t="s">
        <v>196</v>
      </c>
      <c r="BM183" s="232" t="s">
        <v>328</v>
      </c>
    </row>
    <row r="184" s="12" customFormat="1" ht="22.8" customHeight="1">
      <c r="A184" s="12"/>
      <c r="B184" s="202"/>
      <c r="C184" s="203"/>
      <c r="D184" s="204" t="s">
        <v>81</v>
      </c>
      <c r="E184" s="217" t="s">
        <v>642</v>
      </c>
      <c r="F184" s="217" t="s">
        <v>643</v>
      </c>
      <c r="G184" s="203"/>
      <c r="H184" s="203"/>
      <c r="I184" s="206"/>
      <c r="J184" s="206"/>
      <c r="K184" s="218">
        <f>BK184</f>
        <v>0</v>
      </c>
      <c r="L184" s="203"/>
      <c r="M184" s="208"/>
      <c r="N184" s="209"/>
      <c r="O184" s="210"/>
      <c r="P184" s="210"/>
      <c r="Q184" s="211">
        <f>SUM(Q185:Q191)</f>
        <v>0</v>
      </c>
      <c r="R184" s="211">
        <f>SUM(R185:R191)</f>
        <v>0</v>
      </c>
      <c r="S184" s="210"/>
      <c r="T184" s="212">
        <f>SUM(T185:T191)</f>
        <v>0</v>
      </c>
      <c r="U184" s="210"/>
      <c r="V184" s="212">
        <f>SUM(V185:V191)</f>
        <v>0</v>
      </c>
      <c r="W184" s="210"/>
      <c r="X184" s="213">
        <f>SUM(X185:X191)</f>
        <v>0</v>
      </c>
      <c r="Y184" s="12"/>
      <c r="Z184" s="12"/>
      <c r="AA184" s="12"/>
      <c r="AB184" s="12"/>
      <c r="AC184" s="12"/>
      <c r="AD184" s="12"/>
      <c r="AE184" s="12"/>
      <c r="AR184" s="214" t="s">
        <v>90</v>
      </c>
      <c r="AT184" s="215" t="s">
        <v>81</v>
      </c>
      <c r="AU184" s="215" t="s">
        <v>90</v>
      </c>
      <c r="AY184" s="214" t="s">
        <v>150</v>
      </c>
      <c r="BK184" s="216">
        <f>SUM(BK185:BK191)</f>
        <v>0</v>
      </c>
    </row>
    <row r="185" s="2" customFormat="1" ht="16.5" customHeight="1">
      <c r="A185" s="35"/>
      <c r="B185" s="36"/>
      <c r="C185" s="219" t="s">
        <v>266</v>
      </c>
      <c r="D185" s="219" t="s">
        <v>154</v>
      </c>
      <c r="E185" s="220" t="s">
        <v>644</v>
      </c>
      <c r="F185" s="221" t="s">
        <v>645</v>
      </c>
      <c r="G185" s="222" t="s">
        <v>157</v>
      </c>
      <c r="H185" s="223">
        <v>10</v>
      </c>
      <c r="I185" s="224"/>
      <c r="J185" s="224"/>
      <c r="K185" s="225">
        <f>ROUND(P185*H185,2)</f>
        <v>0</v>
      </c>
      <c r="L185" s="226"/>
      <c r="M185" s="41"/>
      <c r="N185" s="227" t="s">
        <v>1</v>
      </c>
      <c r="O185" s="228" t="s">
        <v>45</v>
      </c>
      <c r="P185" s="229">
        <f>I185+J185</f>
        <v>0</v>
      </c>
      <c r="Q185" s="229">
        <f>ROUND(I185*H185,2)</f>
        <v>0</v>
      </c>
      <c r="R185" s="229">
        <f>ROUND(J185*H185,2)</f>
        <v>0</v>
      </c>
      <c r="S185" s="88"/>
      <c r="T185" s="230">
        <f>S185*H185</f>
        <v>0</v>
      </c>
      <c r="U185" s="230">
        <v>0</v>
      </c>
      <c r="V185" s="230">
        <f>U185*H185</f>
        <v>0</v>
      </c>
      <c r="W185" s="230">
        <v>0</v>
      </c>
      <c r="X185" s="231">
        <f>W185*H185</f>
        <v>0</v>
      </c>
      <c r="Y185" s="35"/>
      <c r="Z185" s="35"/>
      <c r="AA185" s="35"/>
      <c r="AB185" s="35"/>
      <c r="AC185" s="35"/>
      <c r="AD185" s="35"/>
      <c r="AE185" s="35"/>
      <c r="AR185" s="232" t="s">
        <v>196</v>
      </c>
      <c r="AT185" s="232" t="s">
        <v>154</v>
      </c>
      <c r="AU185" s="232" t="s">
        <v>92</v>
      </c>
      <c r="AY185" s="14" t="s">
        <v>150</v>
      </c>
      <c r="BE185" s="233">
        <f>IF(O185="základní",K185,0)</f>
        <v>0</v>
      </c>
      <c r="BF185" s="233">
        <f>IF(O185="snížená",K185,0)</f>
        <v>0</v>
      </c>
      <c r="BG185" s="233">
        <f>IF(O185="zákl. přenesená",K185,0)</f>
        <v>0</v>
      </c>
      <c r="BH185" s="233">
        <f>IF(O185="sníž. přenesená",K185,0)</f>
        <v>0</v>
      </c>
      <c r="BI185" s="233">
        <f>IF(O185="nulová",K185,0)</f>
        <v>0</v>
      </c>
      <c r="BJ185" s="14" t="s">
        <v>90</v>
      </c>
      <c r="BK185" s="233">
        <f>ROUND(P185*H185,2)</f>
        <v>0</v>
      </c>
      <c r="BL185" s="14" t="s">
        <v>196</v>
      </c>
      <c r="BM185" s="232" t="s">
        <v>163</v>
      </c>
    </row>
    <row r="186" s="2" customFormat="1" ht="16.5" customHeight="1">
      <c r="A186" s="35"/>
      <c r="B186" s="36"/>
      <c r="C186" s="219" t="s">
        <v>331</v>
      </c>
      <c r="D186" s="219" t="s">
        <v>154</v>
      </c>
      <c r="E186" s="220" t="s">
        <v>646</v>
      </c>
      <c r="F186" s="221" t="s">
        <v>647</v>
      </c>
      <c r="G186" s="222" t="s">
        <v>157</v>
      </c>
      <c r="H186" s="223">
        <v>30</v>
      </c>
      <c r="I186" s="224"/>
      <c r="J186" s="224"/>
      <c r="K186" s="225">
        <f>ROUND(P186*H186,2)</f>
        <v>0</v>
      </c>
      <c r="L186" s="226"/>
      <c r="M186" s="41"/>
      <c r="N186" s="227" t="s">
        <v>1</v>
      </c>
      <c r="O186" s="228" t="s">
        <v>45</v>
      </c>
      <c r="P186" s="229">
        <f>I186+J186</f>
        <v>0</v>
      </c>
      <c r="Q186" s="229">
        <f>ROUND(I186*H186,2)</f>
        <v>0</v>
      </c>
      <c r="R186" s="229">
        <f>ROUND(J186*H186,2)</f>
        <v>0</v>
      </c>
      <c r="S186" s="88"/>
      <c r="T186" s="230">
        <f>S186*H186</f>
        <v>0</v>
      </c>
      <c r="U186" s="230">
        <v>0</v>
      </c>
      <c r="V186" s="230">
        <f>U186*H186</f>
        <v>0</v>
      </c>
      <c r="W186" s="230">
        <v>0</v>
      </c>
      <c r="X186" s="231">
        <f>W186*H186</f>
        <v>0</v>
      </c>
      <c r="Y186" s="35"/>
      <c r="Z186" s="35"/>
      <c r="AA186" s="35"/>
      <c r="AB186" s="35"/>
      <c r="AC186" s="35"/>
      <c r="AD186" s="35"/>
      <c r="AE186" s="35"/>
      <c r="AR186" s="232" t="s">
        <v>196</v>
      </c>
      <c r="AT186" s="232" t="s">
        <v>154</v>
      </c>
      <c r="AU186" s="232" t="s">
        <v>92</v>
      </c>
      <c r="AY186" s="14" t="s">
        <v>150</v>
      </c>
      <c r="BE186" s="233">
        <f>IF(O186="základní",K186,0)</f>
        <v>0</v>
      </c>
      <c r="BF186" s="233">
        <f>IF(O186="snížená",K186,0)</f>
        <v>0</v>
      </c>
      <c r="BG186" s="233">
        <f>IF(O186="zákl. přenesená",K186,0)</f>
        <v>0</v>
      </c>
      <c r="BH186" s="233">
        <f>IF(O186="sníž. přenesená",K186,0)</f>
        <v>0</v>
      </c>
      <c r="BI186" s="233">
        <f>IF(O186="nulová",K186,0)</f>
        <v>0</v>
      </c>
      <c r="BJ186" s="14" t="s">
        <v>90</v>
      </c>
      <c r="BK186" s="233">
        <f>ROUND(P186*H186,2)</f>
        <v>0</v>
      </c>
      <c r="BL186" s="14" t="s">
        <v>196</v>
      </c>
      <c r="BM186" s="232" t="s">
        <v>174</v>
      </c>
    </row>
    <row r="187" s="2" customFormat="1" ht="16.5" customHeight="1">
      <c r="A187" s="35"/>
      <c r="B187" s="36"/>
      <c r="C187" s="219" t="s">
        <v>268</v>
      </c>
      <c r="D187" s="219" t="s">
        <v>154</v>
      </c>
      <c r="E187" s="220" t="s">
        <v>648</v>
      </c>
      <c r="F187" s="221" t="s">
        <v>649</v>
      </c>
      <c r="G187" s="222" t="s">
        <v>157</v>
      </c>
      <c r="H187" s="223">
        <v>80</v>
      </c>
      <c r="I187" s="224"/>
      <c r="J187" s="224"/>
      <c r="K187" s="225">
        <f>ROUND(P187*H187,2)</f>
        <v>0</v>
      </c>
      <c r="L187" s="226"/>
      <c r="M187" s="41"/>
      <c r="N187" s="227" t="s">
        <v>1</v>
      </c>
      <c r="O187" s="228" t="s">
        <v>45</v>
      </c>
      <c r="P187" s="229">
        <f>I187+J187</f>
        <v>0</v>
      </c>
      <c r="Q187" s="229">
        <f>ROUND(I187*H187,2)</f>
        <v>0</v>
      </c>
      <c r="R187" s="229">
        <f>ROUND(J187*H187,2)</f>
        <v>0</v>
      </c>
      <c r="S187" s="88"/>
      <c r="T187" s="230">
        <f>S187*H187</f>
        <v>0</v>
      </c>
      <c r="U187" s="230">
        <v>0</v>
      </c>
      <c r="V187" s="230">
        <f>U187*H187</f>
        <v>0</v>
      </c>
      <c r="W187" s="230">
        <v>0</v>
      </c>
      <c r="X187" s="231">
        <f>W187*H187</f>
        <v>0</v>
      </c>
      <c r="Y187" s="35"/>
      <c r="Z187" s="35"/>
      <c r="AA187" s="35"/>
      <c r="AB187" s="35"/>
      <c r="AC187" s="35"/>
      <c r="AD187" s="35"/>
      <c r="AE187" s="35"/>
      <c r="AR187" s="232" t="s">
        <v>196</v>
      </c>
      <c r="AT187" s="232" t="s">
        <v>154</v>
      </c>
      <c r="AU187" s="232" t="s">
        <v>92</v>
      </c>
      <c r="AY187" s="14" t="s">
        <v>150</v>
      </c>
      <c r="BE187" s="233">
        <f>IF(O187="základní",K187,0)</f>
        <v>0</v>
      </c>
      <c r="BF187" s="233">
        <f>IF(O187="snížená",K187,0)</f>
        <v>0</v>
      </c>
      <c r="BG187" s="233">
        <f>IF(O187="zákl. přenesená",K187,0)</f>
        <v>0</v>
      </c>
      <c r="BH187" s="233">
        <f>IF(O187="sníž. přenesená",K187,0)</f>
        <v>0</v>
      </c>
      <c r="BI187" s="233">
        <f>IF(O187="nulová",K187,0)</f>
        <v>0</v>
      </c>
      <c r="BJ187" s="14" t="s">
        <v>90</v>
      </c>
      <c r="BK187" s="233">
        <f>ROUND(P187*H187,2)</f>
        <v>0</v>
      </c>
      <c r="BL187" s="14" t="s">
        <v>196</v>
      </c>
      <c r="BM187" s="232" t="s">
        <v>182</v>
      </c>
    </row>
    <row r="188" s="2" customFormat="1" ht="16.5" customHeight="1">
      <c r="A188" s="35"/>
      <c r="B188" s="36"/>
      <c r="C188" s="219" t="s">
        <v>334</v>
      </c>
      <c r="D188" s="219" t="s">
        <v>154</v>
      </c>
      <c r="E188" s="220" t="s">
        <v>650</v>
      </c>
      <c r="F188" s="221" t="s">
        <v>651</v>
      </c>
      <c r="G188" s="222" t="s">
        <v>157</v>
      </c>
      <c r="H188" s="223">
        <v>50</v>
      </c>
      <c r="I188" s="224"/>
      <c r="J188" s="224"/>
      <c r="K188" s="225">
        <f>ROUND(P188*H188,2)</f>
        <v>0</v>
      </c>
      <c r="L188" s="226"/>
      <c r="M188" s="41"/>
      <c r="N188" s="227" t="s">
        <v>1</v>
      </c>
      <c r="O188" s="228" t="s">
        <v>45</v>
      </c>
      <c r="P188" s="229">
        <f>I188+J188</f>
        <v>0</v>
      </c>
      <c r="Q188" s="229">
        <f>ROUND(I188*H188,2)</f>
        <v>0</v>
      </c>
      <c r="R188" s="229">
        <f>ROUND(J188*H188,2)</f>
        <v>0</v>
      </c>
      <c r="S188" s="88"/>
      <c r="T188" s="230">
        <f>S188*H188</f>
        <v>0</v>
      </c>
      <c r="U188" s="230">
        <v>0</v>
      </c>
      <c r="V188" s="230">
        <f>U188*H188</f>
        <v>0</v>
      </c>
      <c r="W188" s="230">
        <v>0</v>
      </c>
      <c r="X188" s="231">
        <f>W188*H188</f>
        <v>0</v>
      </c>
      <c r="Y188" s="35"/>
      <c r="Z188" s="35"/>
      <c r="AA188" s="35"/>
      <c r="AB188" s="35"/>
      <c r="AC188" s="35"/>
      <c r="AD188" s="35"/>
      <c r="AE188" s="35"/>
      <c r="AR188" s="232" t="s">
        <v>196</v>
      </c>
      <c r="AT188" s="232" t="s">
        <v>154</v>
      </c>
      <c r="AU188" s="232" t="s">
        <v>92</v>
      </c>
      <c r="AY188" s="14" t="s">
        <v>150</v>
      </c>
      <c r="BE188" s="233">
        <f>IF(O188="základní",K188,0)</f>
        <v>0</v>
      </c>
      <c r="BF188" s="233">
        <f>IF(O188="snížená",K188,0)</f>
        <v>0</v>
      </c>
      <c r="BG188" s="233">
        <f>IF(O188="zákl. přenesená",K188,0)</f>
        <v>0</v>
      </c>
      <c r="BH188" s="233">
        <f>IF(O188="sníž. přenesená",K188,0)</f>
        <v>0</v>
      </c>
      <c r="BI188" s="233">
        <f>IF(O188="nulová",K188,0)</f>
        <v>0</v>
      </c>
      <c r="BJ188" s="14" t="s">
        <v>90</v>
      </c>
      <c r="BK188" s="233">
        <f>ROUND(P188*H188,2)</f>
        <v>0</v>
      </c>
      <c r="BL188" s="14" t="s">
        <v>196</v>
      </c>
      <c r="BM188" s="232" t="s">
        <v>336</v>
      </c>
    </row>
    <row r="189" s="2" customFormat="1" ht="16.5" customHeight="1">
      <c r="A189" s="35"/>
      <c r="B189" s="36"/>
      <c r="C189" s="219" t="s">
        <v>272</v>
      </c>
      <c r="D189" s="219" t="s">
        <v>154</v>
      </c>
      <c r="E189" s="220" t="s">
        <v>652</v>
      </c>
      <c r="F189" s="221" t="s">
        <v>653</v>
      </c>
      <c r="G189" s="222" t="s">
        <v>199</v>
      </c>
      <c r="H189" s="223">
        <v>16</v>
      </c>
      <c r="I189" s="224"/>
      <c r="J189" s="224"/>
      <c r="K189" s="225">
        <f>ROUND(P189*H189,2)</f>
        <v>0</v>
      </c>
      <c r="L189" s="226"/>
      <c r="M189" s="41"/>
      <c r="N189" s="227" t="s">
        <v>1</v>
      </c>
      <c r="O189" s="228" t="s">
        <v>45</v>
      </c>
      <c r="P189" s="229">
        <f>I189+J189</f>
        <v>0</v>
      </c>
      <c r="Q189" s="229">
        <f>ROUND(I189*H189,2)</f>
        <v>0</v>
      </c>
      <c r="R189" s="229">
        <f>ROUND(J189*H189,2)</f>
        <v>0</v>
      </c>
      <c r="S189" s="88"/>
      <c r="T189" s="230">
        <f>S189*H189</f>
        <v>0</v>
      </c>
      <c r="U189" s="230">
        <v>0</v>
      </c>
      <c r="V189" s="230">
        <f>U189*H189</f>
        <v>0</v>
      </c>
      <c r="W189" s="230">
        <v>0</v>
      </c>
      <c r="X189" s="231">
        <f>W189*H189</f>
        <v>0</v>
      </c>
      <c r="Y189" s="35"/>
      <c r="Z189" s="35"/>
      <c r="AA189" s="35"/>
      <c r="AB189" s="35"/>
      <c r="AC189" s="35"/>
      <c r="AD189" s="35"/>
      <c r="AE189" s="35"/>
      <c r="AR189" s="232" t="s">
        <v>196</v>
      </c>
      <c r="AT189" s="232" t="s">
        <v>154</v>
      </c>
      <c r="AU189" s="232" t="s">
        <v>92</v>
      </c>
      <c r="AY189" s="14" t="s">
        <v>150</v>
      </c>
      <c r="BE189" s="233">
        <f>IF(O189="základní",K189,0)</f>
        <v>0</v>
      </c>
      <c r="BF189" s="233">
        <f>IF(O189="snížená",K189,0)</f>
        <v>0</v>
      </c>
      <c r="BG189" s="233">
        <f>IF(O189="zákl. přenesená",K189,0)</f>
        <v>0</v>
      </c>
      <c r="BH189" s="233">
        <f>IF(O189="sníž. přenesená",K189,0)</f>
        <v>0</v>
      </c>
      <c r="BI189" s="233">
        <f>IF(O189="nulová",K189,0)</f>
        <v>0</v>
      </c>
      <c r="BJ189" s="14" t="s">
        <v>90</v>
      </c>
      <c r="BK189" s="233">
        <f>ROUND(P189*H189,2)</f>
        <v>0</v>
      </c>
      <c r="BL189" s="14" t="s">
        <v>196</v>
      </c>
      <c r="BM189" s="232" t="s">
        <v>338</v>
      </c>
    </row>
    <row r="190" s="2" customFormat="1" ht="16.5" customHeight="1">
      <c r="A190" s="35"/>
      <c r="B190" s="36"/>
      <c r="C190" s="219" t="s">
        <v>339</v>
      </c>
      <c r="D190" s="219" t="s">
        <v>154</v>
      </c>
      <c r="E190" s="220" t="s">
        <v>654</v>
      </c>
      <c r="F190" s="221" t="s">
        <v>655</v>
      </c>
      <c r="G190" s="222" t="s">
        <v>199</v>
      </c>
      <c r="H190" s="223">
        <v>26</v>
      </c>
      <c r="I190" s="224"/>
      <c r="J190" s="224"/>
      <c r="K190" s="225">
        <f>ROUND(P190*H190,2)</f>
        <v>0</v>
      </c>
      <c r="L190" s="226"/>
      <c r="M190" s="41"/>
      <c r="N190" s="227" t="s">
        <v>1</v>
      </c>
      <c r="O190" s="228" t="s">
        <v>45</v>
      </c>
      <c r="P190" s="229">
        <f>I190+J190</f>
        <v>0</v>
      </c>
      <c r="Q190" s="229">
        <f>ROUND(I190*H190,2)</f>
        <v>0</v>
      </c>
      <c r="R190" s="229">
        <f>ROUND(J190*H190,2)</f>
        <v>0</v>
      </c>
      <c r="S190" s="88"/>
      <c r="T190" s="230">
        <f>S190*H190</f>
        <v>0</v>
      </c>
      <c r="U190" s="230">
        <v>0</v>
      </c>
      <c r="V190" s="230">
        <f>U190*H190</f>
        <v>0</v>
      </c>
      <c r="W190" s="230">
        <v>0</v>
      </c>
      <c r="X190" s="231">
        <f>W190*H190</f>
        <v>0</v>
      </c>
      <c r="Y190" s="35"/>
      <c r="Z190" s="35"/>
      <c r="AA190" s="35"/>
      <c r="AB190" s="35"/>
      <c r="AC190" s="35"/>
      <c r="AD190" s="35"/>
      <c r="AE190" s="35"/>
      <c r="AR190" s="232" t="s">
        <v>196</v>
      </c>
      <c r="AT190" s="232" t="s">
        <v>154</v>
      </c>
      <c r="AU190" s="232" t="s">
        <v>92</v>
      </c>
      <c r="AY190" s="14" t="s">
        <v>150</v>
      </c>
      <c r="BE190" s="233">
        <f>IF(O190="základní",K190,0)</f>
        <v>0</v>
      </c>
      <c r="BF190" s="233">
        <f>IF(O190="snížená",K190,0)</f>
        <v>0</v>
      </c>
      <c r="BG190" s="233">
        <f>IF(O190="zákl. přenesená",K190,0)</f>
        <v>0</v>
      </c>
      <c r="BH190" s="233">
        <f>IF(O190="sníž. přenesená",K190,0)</f>
        <v>0</v>
      </c>
      <c r="BI190" s="233">
        <f>IF(O190="nulová",K190,0)</f>
        <v>0</v>
      </c>
      <c r="BJ190" s="14" t="s">
        <v>90</v>
      </c>
      <c r="BK190" s="233">
        <f>ROUND(P190*H190,2)</f>
        <v>0</v>
      </c>
      <c r="BL190" s="14" t="s">
        <v>196</v>
      </c>
      <c r="BM190" s="232" t="s">
        <v>341</v>
      </c>
    </row>
    <row r="191" s="2" customFormat="1" ht="16.5" customHeight="1">
      <c r="A191" s="35"/>
      <c r="B191" s="36"/>
      <c r="C191" s="219" t="s">
        <v>275</v>
      </c>
      <c r="D191" s="219" t="s">
        <v>154</v>
      </c>
      <c r="E191" s="220" t="s">
        <v>656</v>
      </c>
      <c r="F191" s="221" t="s">
        <v>657</v>
      </c>
      <c r="G191" s="222" t="s">
        <v>199</v>
      </c>
      <c r="H191" s="223">
        <v>32</v>
      </c>
      <c r="I191" s="224"/>
      <c r="J191" s="224"/>
      <c r="K191" s="225">
        <f>ROUND(P191*H191,2)</f>
        <v>0</v>
      </c>
      <c r="L191" s="226"/>
      <c r="M191" s="41"/>
      <c r="N191" s="227" t="s">
        <v>1</v>
      </c>
      <c r="O191" s="228" t="s">
        <v>45</v>
      </c>
      <c r="P191" s="229">
        <f>I191+J191</f>
        <v>0</v>
      </c>
      <c r="Q191" s="229">
        <f>ROUND(I191*H191,2)</f>
        <v>0</v>
      </c>
      <c r="R191" s="229">
        <f>ROUND(J191*H191,2)</f>
        <v>0</v>
      </c>
      <c r="S191" s="88"/>
      <c r="T191" s="230">
        <f>S191*H191</f>
        <v>0</v>
      </c>
      <c r="U191" s="230">
        <v>0</v>
      </c>
      <c r="V191" s="230">
        <f>U191*H191</f>
        <v>0</v>
      </c>
      <c r="W191" s="230">
        <v>0</v>
      </c>
      <c r="X191" s="231">
        <f>W191*H191</f>
        <v>0</v>
      </c>
      <c r="Y191" s="35"/>
      <c r="Z191" s="35"/>
      <c r="AA191" s="35"/>
      <c r="AB191" s="35"/>
      <c r="AC191" s="35"/>
      <c r="AD191" s="35"/>
      <c r="AE191" s="35"/>
      <c r="AR191" s="232" t="s">
        <v>196</v>
      </c>
      <c r="AT191" s="232" t="s">
        <v>154</v>
      </c>
      <c r="AU191" s="232" t="s">
        <v>92</v>
      </c>
      <c r="AY191" s="14" t="s">
        <v>150</v>
      </c>
      <c r="BE191" s="233">
        <f>IF(O191="základní",K191,0)</f>
        <v>0</v>
      </c>
      <c r="BF191" s="233">
        <f>IF(O191="snížená",K191,0)</f>
        <v>0</v>
      </c>
      <c r="BG191" s="233">
        <f>IF(O191="zákl. přenesená",K191,0)</f>
        <v>0</v>
      </c>
      <c r="BH191" s="233">
        <f>IF(O191="sníž. přenesená",K191,0)</f>
        <v>0</v>
      </c>
      <c r="BI191" s="233">
        <f>IF(O191="nulová",K191,0)</f>
        <v>0</v>
      </c>
      <c r="BJ191" s="14" t="s">
        <v>90</v>
      </c>
      <c r="BK191" s="233">
        <f>ROUND(P191*H191,2)</f>
        <v>0</v>
      </c>
      <c r="BL191" s="14" t="s">
        <v>196</v>
      </c>
      <c r="BM191" s="232" t="s">
        <v>344</v>
      </c>
    </row>
    <row r="192" s="12" customFormat="1" ht="22.8" customHeight="1">
      <c r="A192" s="12"/>
      <c r="B192" s="202"/>
      <c r="C192" s="203"/>
      <c r="D192" s="204" t="s">
        <v>81</v>
      </c>
      <c r="E192" s="217" t="s">
        <v>658</v>
      </c>
      <c r="F192" s="217" t="s">
        <v>659</v>
      </c>
      <c r="G192" s="203"/>
      <c r="H192" s="203"/>
      <c r="I192" s="206"/>
      <c r="J192" s="206"/>
      <c r="K192" s="218">
        <f>BK192</f>
        <v>0</v>
      </c>
      <c r="L192" s="203"/>
      <c r="M192" s="208"/>
      <c r="N192" s="209"/>
      <c r="O192" s="210"/>
      <c r="P192" s="210"/>
      <c r="Q192" s="211">
        <f>SUM(Q193:Q194)</f>
        <v>0</v>
      </c>
      <c r="R192" s="211">
        <f>SUM(R193:R194)</f>
        <v>0</v>
      </c>
      <c r="S192" s="210"/>
      <c r="T192" s="212">
        <f>SUM(T193:T194)</f>
        <v>0</v>
      </c>
      <c r="U192" s="210"/>
      <c r="V192" s="212">
        <f>SUM(V193:V194)</f>
        <v>0</v>
      </c>
      <c r="W192" s="210"/>
      <c r="X192" s="213">
        <f>SUM(X193:X194)</f>
        <v>0</v>
      </c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81</v>
      </c>
      <c r="AU192" s="215" t="s">
        <v>90</v>
      </c>
      <c r="AY192" s="214" t="s">
        <v>150</v>
      </c>
      <c r="BK192" s="216">
        <f>SUM(BK193:BK194)</f>
        <v>0</v>
      </c>
    </row>
    <row r="193" s="2" customFormat="1" ht="33" customHeight="1">
      <c r="A193" s="35"/>
      <c r="B193" s="36"/>
      <c r="C193" s="219" t="s">
        <v>345</v>
      </c>
      <c r="D193" s="219" t="s">
        <v>154</v>
      </c>
      <c r="E193" s="220" t="s">
        <v>660</v>
      </c>
      <c r="F193" s="221" t="s">
        <v>661</v>
      </c>
      <c r="G193" s="222" t="s">
        <v>199</v>
      </c>
      <c r="H193" s="223">
        <v>4</v>
      </c>
      <c r="I193" s="224"/>
      <c r="J193" s="224"/>
      <c r="K193" s="225">
        <f>ROUND(P193*H193,2)</f>
        <v>0</v>
      </c>
      <c r="L193" s="226"/>
      <c r="M193" s="41"/>
      <c r="N193" s="227" t="s">
        <v>1</v>
      </c>
      <c r="O193" s="228" t="s">
        <v>45</v>
      </c>
      <c r="P193" s="229">
        <f>I193+J193</f>
        <v>0</v>
      </c>
      <c r="Q193" s="229">
        <f>ROUND(I193*H193,2)</f>
        <v>0</v>
      </c>
      <c r="R193" s="229">
        <f>ROUND(J193*H193,2)</f>
        <v>0</v>
      </c>
      <c r="S193" s="88"/>
      <c r="T193" s="230">
        <f>S193*H193</f>
        <v>0</v>
      </c>
      <c r="U193" s="230">
        <v>0</v>
      </c>
      <c r="V193" s="230">
        <f>U193*H193</f>
        <v>0</v>
      </c>
      <c r="W193" s="230">
        <v>0</v>
      </c>
      <c r="X193" s="231">
        <f>W193*H193</f>
        <v>0</v>
      </c>
      <c r="Y193" s="35"/>
      <c r="Z193" s="35"/>
      <c r="AA193" s="35"/>
      <c r="AB193" s="35"/>
      <c r="AC193" s="35"/>
      <c r="AD193" s="35"/>
      <c r="AE193" s="35"/>
      <c r="AR193" s="232" t="s">
        <v>196</v>
      </c>
      <c r="AT193" s="232" t="s">
        <v>154</v>
      </c>
      <c r="AU193" s="232" t="s">
        <v>92</v>
      </c>
      <c r="AY193" s="14" t="s">
        <v>150</v>
      </c>
      <c r="BE193" s="233">
        <f>IF(O193="základní",K193,0)</f>
        <v>0</v>
      </c>
      <c r="BF193" s="233">
        <f>IF(O193="snížená",K193,0)</f>
        <v>0</v>
      </c>
      <c r="BG193" s="233">
        <f>IF(O193="zákl. přenesená",K193,0)</f>
        <v>0</v>
      </c>
      <c r="BH193" s="233">
        <f>IF(O193="sníž. přenesená",K193,0)</f>
        <v>0</v>
      </c>
      <c r="BI193" s="233">
        <f>IF(O193="nulová",K193,0)</f>
        <v>0</v>
      </c>
      <c r="BJ193" s="14" t="s">
        <v>90</v>
      </c>
      <c r="BK193" s="233">
        <f>ROUND(P193*H193,2)</f>
        <v>0</v>
      </c>
      <c r="BL193" s="14" t="s">
        <v>196</v>
      </c>
      <c r="BM193" s="232" t="s">
        <v>348</v>
      </c>
    </row>
    <row r="194" s="2" customFormat="1" ht="16.5" customHeight="1">
      <c r="A194" s="35"/>
      <c r="B194" s="36"/>
      <c r="C194" s="219" t="s">
        <v>278</v>
      </c>
      <c r="D194" s="219" t="s">
        <v>154</v>
      </c>
      <c r="E194" s="220" t="s">
        <v>662</v>
      </c>
      <c r="F194" s="221" t="s">
        <v>663</v>
      </c>
      <c r="G194" s="222" t="s">
        <v>166</v>
      </c>
      <c r="H194" s="223">
        <v>2</v>
      </c>
      <c r="I194" s="224"/>
      <c r="J194" s="224"/>
      <c r="K194" s="225">
        <f>ROUND(P194*H194,2)</f>
        <v>0</v>
      </c>
      <c r="L194" s="226"/>
      <c r="M194" s="41"/>
      <c r="N194" s="227" t="s">
        <v>1</v>
      </c>
      <c r="O194" s="228" t="s">
        <v>45</v>
      </c>
      <c r="P194" s="229">
        <f>I194+J194</f>
        <v>0</v>
      </c>
      <c r="Q194" s="229">
        <f>ROUND(I194*H194,2)</f>
        <v>0</v>
      </c>
      <c r="R194" s="229">
        <f>ROUND(J194*H194,2)</f>
        <v>0</v>
      </c>
      <c r="S194" s="88"/>
      <c r="T194" s="230">
        <f>S194*H194</f>
        <v>0</v>
      </c>
      <c r="U194" s="230">
        <v>0</v>
      </c>
      <c r="V194" s="230">
        <f>U194*H194</f>
        <v>0</v>
      </c>
      <c r="W194" s="230">
        <v>0</v>
      </c>
      <c r="X194" s="231">
        <f>W194*H194</f>
        <v>0</v>
      </c>
      <c r="Y194" s="35"/>
      <c r="Z194" s="35"/>
      <c r="AA194" s="35"/>
      <c r="AB194" s="35"/>
      <c r="AC194" s="35"/>
      <c r="AD194" s="35"/>
      <c r="AE194" s="35"/>
      <c r="AR194" s="232" t="s">
        <v>196</v>
      </c>
      <c r="AT194" s="232" t="s">
        <v>154</v>
      </c>
      <c r="AU194" s="232" t="s">
        <v>92</v>
      </c>
      <c r="AY194" s="14" t="s">
        <v>150</v>
      </c>
      <c r="BE194" s="233">
        <f>IF(O194="základní",K194,0)</f>
        <v>0</v>
      </c>
      <c r="BF194" s="233">
        <f>IF(O194="snížená",K194,0)</f>
        <v>0</v>
      </c>
      <c r="BG194" s="233">
        <f>IF(O194="zákl. přenesená",K194,0)</f>
        <v>0</v>
      </c>
      <c r="BH194" s="233">
        <f>IF(O194="sníž. přenesená",K194,0)</f>
        <v>0</v>
      </c>
      <c r="BI194" s="233">
        <f>IF(O194="nulová",K194,0)</f>
        <v>0</v>
      </c>
      <c r="BJ194" s="14" t="s">
        <v>90</v>
      </c>
      <c r="BK194" s="233">
        <f>ROUND(P194*H194,2)</f>
        <v>0</v>
      </c>
      <c r="BL194" s="14" t="s">
        <v>196</v>
      </c>
      <c r="BM194" s="232" t="s">
        <v>351</v>
      </c>
    </row>
    <row r="195" s="12" customFormat="1" ht="22.8" customHeight="1">
      <c r="A195" s="12"/>
      <c r="B195" s="202"/>
      <c r="C195" s="203"/>
      <c r="D195" s="204" t="s">
        <v>81</v>
      </c>
      <c r="E195" s="217" t="s">
        <v>154</v>
      </c>
      <c r="F195" s="217" t="s">
        <v>664</v>
      </c>
      <c r="G195" s="203"/>
      <c r="H195" s="203"/>
      <c r="I195" s="206"/>
      <c r="J195" s="206"/>
      <c r="K195" s="218">
        <f>BK195</f>
        <v>0</v>
      </c>
      <c r="L195" s="203"/>
      <c r="M195" s="208"/>
      <c r="N195" s="209"/>
      <c r="O195" s="210"/>
      <c r="P195" s="210"/>
      <c r="Q195" s="211">
        <f>SUM(Q196:Q198)</f>
        <v>0</v>
      </c>
      <c r="R195" s="211">
        <f>SUM(R196:R198)</f>
        <v>0</v>
      </c>
      <c r="S195" s="210"/>
      <c r="T195" s="212">
        <f>SUM(T196:T198)</f>
        <v>0</v>
      </c>
      <c r="U195" s="210"/>
      <c r="V195" s="212">
        <f>SUM(V196:V198)</f>
        <v>0</v>
      </c>
      <c r="W195" s="210"/>
      <c r="X195" s="213">
        <f>SUM(X196:X198)</f>
        <v>0</v>
      </c>
      <c r="Y195" s="12"/>
      <c r="Z195" s="12"/>
      <c r="AA195" s="12"/>
      <c r="AB195" s="12"/>
      <c r="AC195" s="12"/>
      <c r="AD195" s="12"/>
      <c r="AE195" s="12"/>
      <c r="AR195" s="214" t="s">
        <v>90</v>
      </c>
      <c r="AT195" s="215" t="s">
        <v>81</v>
      </c>
      <c r="AU195" s="215" t="s">
        <v>90</v>
      </c>
      <c r="AY195" s="214" t="s">
        <v>150</v>
      </c>
      <c r="BK195" s="216">
        <f>SUM(BK196:BK198)</f>
        <v>0</v>
      </c>
    </row>
    <row r="196" s="2" customFormat="1" ht="16.5" customHeight="1">
      <c r="A196" s="35"/>
      <c r="B196" s="36"/>
      <c r="C196" s="219" t="s">
        <v>352</v>
      </c>
      <c r="D196" s="219" t="s">
        <v>154</v>
      </c>
      <c r="E196" s="220" t="s">
        <v>665</v>
      </c>
      <c r="F196" s="221" t="s">
        <v>666</v>
      </c>
      <c r="G196" s="222" t="s">
        <v>172</v>
      </c>
      <c r="H196" s="223">
        <v>32</v>
      </c>
      <c r="I196" s="224"/>
      <c r="J196" s="224"/>
      <c r="K196" s="225">
        <f>ROUND(P196*H196,2)</f>
        <v>0</v>
      </c>
      <c r="L196" s="226"/>
      <c r="M196" s="41"/>
      <c r="N196" s="227" t="s">
        <v>1</v>
      </c>
      <c r="O196" s="228" t="s">
        <v>45</v>
      </c>
      <c r="P196" s="229">
        <f>I196+J196</f>
        <v>0</v>
      </c>
      <c r="Q196" s="229">
        <f>ROUND(I196*H196,2)</f>
        <v>0</v>
      </c>
      <c r="R196" s="229">
        <f>ROUND(J196*H196,2)</f>
        <v>0</v>
      </c>
      <c r="S196" s="88"/>
      <c r="T196" s="230">
        <f>S196*H196</f>
        <v>0</v>
      </c>
      <c r="U196" s="230">
        <v>0</v>
      </c>
      <c r="V196" s="230">
        <f>U196*H196</f>
        <v>0</v>
      </c>
      <c r="W196" s="230">
        <v>0</v>
      </c>
      <c r="X196" s="231">
        <f>W196*H196</f>
        <v>0</v>
      </c>
      <c r="Y196" s="35"/>
      <c r="Z196" s="35"/>
      <c r="AA196" s="35"/>
      <c r="AB196" s="35"/>
      <c r="AC196" s="35"/>
      <c r="AD196" s="35"/>
      <c r="AE196" s="35"/>
      <c r="AR196" s="232" t="s">
        <v>196</v>
      </c>
      <c r="AT196" s="232" t="s">
        <v>154</v>
      </c>
      <c r="AU196" s="232" t="s">
        <v>92</v>
      </c>
      <c r="AY196" s="14" t="s">
        <v>150</v>
      </c>
      <c r="BE196" s="233">
        <f>IF(O196="základní",K196,0)</f>
        <v>0</v>
      </c>
      <c r="BF196" s="233">
        <f>IF(O196="snížená",K196,0)</f>
        <v>0</v>
      </c>
      <c r="BG196" s="233">
        <f>IF(O196="zákl. přenesená",K196,0)</f>
        <v>0</v>
      </c>
      <c r="BH196" s="233">
        <f>IF(O196="sníž. přenesená",K196,0)</f>
        <v>0</v>
      </c>
      <c r="BI196" s="233">
        <f>IF(O196="nulová",K196,0)</f>
        <v>0</v>
      </c>
      <c r="BJ196" s="14" t="s">
        <v>90</v>
      </c>
      <c r="BK196" s="233">
        <f>ROUND(P196*H196,2)</f>
        <v>0</v>
      </c>
      <c r="BL196" s="14" t="s">
        <v>196</v>
      </c>
      <c r="BM196" s="232" t="s">
        <v>354</v>
      </c>
    </row>
    <row r="197" s="2" customFormat="1" ht="16.5" customHeight="1">
      <c r="A197" s="35"/>
      <c r="B197" s="36"/>
      <c r="C197" s="219" t="s">
        <v>280</v>
      </c>
      <c r="D197" s="219" t="s">
        <v>154</v>
      </c>
      <c r="E197" s="220" t="s">
        <v>667</v>
      </c>
      <c r="F197" s="221" t="s">
        <v>668</v>
      </c>
      <c r="G197" s="222" t="s">
        <v>172</v>
      </c>
      <c r="H197" s="223">
        <v>32</v>
      </c>
      <c r="I197" s="224"/>
      <c r="J197" s="224"/>
      <c r="K197" s="225">
        <f>ROUND(P197*H197,2)</f>
        <v>0</v>
      </c>
      <c r="L197" s="226"/>
      <c r="M197" s="41"/>
      <c r="N197" s="227" t="s">
        <v>1</v>
      </c>
      <c r="O197" s="228" t="s">
        <v>45</v>
      </c>
      <c r="P197" s="229">
        <f>I197+J197</f>
        <v>0</v>
      </c>
      <c r="Q197" s="229">
        <f>ROUND(I197*H197,2)</f>
        <v>0</v>
      </c>
      <c r="R197" s="229">
        <f>ROUND(J197*H197,2)</f>
        <v>0</v>
      </c>
      <c r="S197" s="88"/>
      <c r="T197" s="230">
        <f>S197*H197</f>
        <v>0</v>
      </c>
      <c r="U197" s="230">
        <v>0</v>
      </c>
      <c r="V197" s="230">
        <f>U197*H197</f>
        <v>0</v>
      </c>
      <c r="W197" s="230">
        <v>0</v>
      </c>
      <c r="X197" s="231">
        <f>W197*H197</f>
        <v>0</v>
      </c>
      <c r="Y197" s="35"/>
      <c r="Z197" s="35"/>
      <c r="AA197" s="35"/>
      <c r="AB197" s="35"/>
      <c r="AC197" s="35"/>
      <c r="AD197" s="35"/>
      <c r="AE197" s="35"/>
      <c r="AR197" s="232" t="s">
        <v>196</v>
      </c>
      <c r="AT197" s="232" t="s">
        <v>154</v>
      </c>
      <c r="AU197" s="232" t="s">
        <v>92</v>
      </c>
      <c r="AY197" s="14" t="s">
        <v>150</v>
      </c>
      <c r="BE197" s="233">
        <f>IF(O197="základní",K197,0)</f>
        <v>0</v>
      </c>
      <c r="BF197" s="233">
        <f>IF(O197="snížená",K197,0)</f>
        <v>0</v>
      </c>
      <c r="BG197" s="233">
        <f>IF(O197="zákl. přenesená",K197,0)</f>
        <v>0</v>
      </c>
      <c r="BH197" s="233">
        <f>IF(O197="sníž. přenesená",K197,0)</f>
        <v>0</v>
      </c>
      <c r="BI197" s="233">
        <f>IF(O197="nulová",K197,0)</f>
        <v>0</v>
      </c>
      <c r="BJ197" s="14" t="s">
        <v>90</v>
      </c>
      <c r="BK197" s="233">
        <f>ROUND(P197*H197,2)</f>
        <v>0</v>
      </c>
      <c r="BL197" s="14" t="s">
        <v>196</v>
      </c>
      <c r="BM197" s="232" t="s">
        <v>356</v>
      </c>
    </row>
    <row r="198" s="2" customFormat="1" ht="16.5" customHeight="1">
      <c r="A198" s="35"/>
      <c r="B198" s="36"/>
      <c r="C198" s="219" t="s">
        <v>359</v>
      </c>
      <c r="D198" s="219" t="s">
        <v>154</v>
      </c>
      <c r="E198" s="220" t="s">
        <v>669</v>
      </c>
      <c r="F198" s="221" t="s">
        <v>670</v>
      </c>
      <c r="G198" s="222" t="s">
        <v>166</v>
      </c>
      <c r="H198" s="223">
        <v>16</v>
      </c>
      <c r="I198" s="224"/>
      <c r="J198" s="224"/>
      <c r="K198" s="225">
        <f>ROUND(P198*H198,2)</f>
        <v>0</v>
      </c>
      <c r="L198" s="226"/>
      <c r="M198" s="41"/>
      <c r="N198" s="227" t="s">
        <v>1</v>
      </c>
      <c r="O198" s="228" t="s">
        <v>45</v>
      </c>
      <c r="P198" s="229">
        <f>I198+J198</f>
        <v>0</v>
      </c>
      <c r="Q198" s="229">
        <f>ROUND(I198*H198,2)</f>
        <v>0</v>
      </c>
      <c r="R198" s="229">
        <f>ROUND(J198*H198,2)</f>
        <v>0</v>
      </c>
      <c r="S198" s="88"/>
      <c r="T198" s="230">
        <f>S198*H198</f>
        <v>0</v>
      </c>
      <c r="U198" s="230">
        <v>0</v>
      </c>
      <c r="V198" s="230">
        <f>U198*H198</f>
        <v>0</v>
      </c>
      <c r="W198" s="230">
        <v>0</v>
      </c>
      <c r="X198" s="231">
        <f>W198*H198</f>
        <v>0</v>
      </c>
      <c r="Y198" s="35"/>
      <c r="Z198" s="35"/>
      <c r="AA198" s="35"/>
      <c r="AB198" s="35"/>
      <c r="AC198" s="35"/>
      <c r="AD198" s="35"/>
      <c r="AE198" s="35"/>
      <c r="AR198" s="232" t="s">
        <v>196</v>
      </c>
      <c r="AT198" s="232" t="s">
        <v>154</v>
      </c>
      <c r="AU198" s="232" t="s">
        <v>92</v>
      </c>
      <c r="AY198" s="14" t="s">
        <v>150</v>
      </c>
      <c r="BE198" s="233">
        <f>IF(O198="základní",K198,0)</f>
        <v>0</v>
      </c>
      <c r="BF198" s="233">
        <f>IF(O198="snížená",K198,0)</f>
        <v>0</v>
      </c>
      <c r="BG198" s="233">
        <f>IF(O198="zákl. přenesená",K198,0)</f>
        <v>0</v>
      </c>
      <c r="BH198" s="233">
        <f>IF(O198="sníž. přenesená",K198,0)</f>
        <v>0</v>
      </c>
      <c r="BI198" s="233">
        <f>IF(O198="nulová",K198,0)</f>
        <v>0</v>
      </c>
      <c r="BJ198" s="14" t="s">
        <v>90</v>
      </c>
      <c r="BK198" s="233">
        <f>ROUND(P198*H198,2)</f>
        <v>0</v>
      </c>
      <c r="BL198" s="14" t="s">
        <v>196</v>
      </c>
      <c r="BM198" s="232" t="s">
        <v>362</v>
      </c>
    </row>
    <row r="199" s="12" customFormat="1" ht="22.8" customHeight="1">
      <c r="A199" s="12"/>
      <c r="B199" s="202"/>
      <c r="C199" s="203"/>
      <c r="D199" s="204" t="s">
        <v>81</v>
      </c>
      <c r="E199" s="217" t="s">
        <v>671</v>
      </c>
      <c r="F199" s="217" t="s">
        <v>429</v>
      </c>
      <c r="G199" s="203"/>
      <c r="H199" s="203"/>
      <c r="I199" s="206"/>
      <c r="J199" s="206"/>
      <c r="K199" s="218">
        <f>BK199</f>
        <v>0</v>
      </c>
      <c r="L199" s="203"/>
      <c r="M199" s="208"/>
      <c r="N199" s="209"/>
      <c r="O199" s="210"/>
      <c r="P199" s="210"/>
      <c r="Q199" s="211">
        <f>SUM(Q200:Q202)</f>
        <v>0</v>
      </c>
      <c r="R199" s="211">
        <f>SUM(R200:R202)</f>
        <v>0</v>
      </c>
      <c r="S199" s="210"/>
      <c r="T199" s="212">
        <f>SUM(T200:T202)</f>
        <v>0</v>
      </c>
      <c r="U199" s="210"/>
      <c r="V199" s="212">
        <f>SUM(V200:V202)</f>
        <v>0</v>
      </c>
      <c r="W199" s="210"/>
      <c r="X199" s="213">
        <f>SUM(X200:X202)</f>
        <v>0</v>
      </c>
      <c r="Y199" s="12"/>
      <c r="Z199" s="12"/>
      <c r="AA199" s="12"/>
      <c r="AB199" s="12"/>
      <c r="AC199" s="12"/>
      <c r="AD199" s="12"/>
      <c r="AE199" s="12"/>
      <c r="AR199" s="214" t="s">
        <v>90</v>
      </c>
      <c r="AT199" s="215" t="s">
        <v>81</v>
      </c>
      <c r="AU199" s="215" t="s">
        <v>90</v>
      </c>
      <c r="AY199" s="214" t="s">
        <v>150</v>
      </c>
      <c r="BK199" s="216">
        <f>SUM(BK200:BK202)</f>
        <v>0</v>
      </c>
    </row>
    <row r="200" s="2" customFormat="1" ht="16.5" customHeight="1">
      <c r="A200" s="35"/>
      <c r="B200" s="36"/>
      <c r="C200" s="219" t="s">
        <v>283</v>
      </c>
      <c r="D200" s="219" t="s">
        <v>154</v>
      </c>
      <c r="E200" s="220" t="s">
        <v>672</v>
      </c>
      <c r="F200" s="221" t="s">
        <v>673</v>
      </c>
      <c r="G200" s="222" t="s">
        <v>195</v>
      </c>
      <c r="H200" s="223">
        <v>1</v>
      </c>
      <c r="I200" s="224"/>
      <c r="J200" s="224"/>
      <c r="K200" s="225">
        <f>ROUND(P200*H200,2)</f>
        <v>0</v>
      </c>
      <c r="L200" s="226"/>
      <c r="M200" s="41"/>
      <c r="N200" s="227" t="s">
        <v>1</v>
      </c>
      <c r="O200" s="228" t="s">
        <v>45</v>
      </c>
      <c r="P200" s="229">
        <f>I200+J200</f>
        <v>0</v>
      </c>
      <c r="Q200" s="229">
        <f>ROUND(I200*H200,2)</f>
        <v>0</v>
      </c>
      <c r="R200" s="229">
        <f>ROUND(J200*H200,2)</f>
        <v>0</v>
      </c>
      <c r="S200" s="88"/>
      <c r="T200" s="230">
        <f>S200*H200</f>
        <v>0</v>
      </c>
      <c r="U200" s="230">
        <v>0</v>
      </c>
      <c r="V200" s="230">
        <f>U200*H200</f>
        <v>0</v>
      </c>
      <c r="W200" s="230">
        <v>0</v>
      </c>
      <c r="X200" s="231">
        <f>W200*H200</f>
        <v>0</v>
      </c>
      <c r="Y200" s="35"/>
      <c r="Z200" s="35"/>
      <c r="AA200" s="35"/>
      <c r="AB200" s="35"/>
      <c r="AC200" s="35"/>
      <c r="AD200" s="35"/>
      <c r="AE200" s="35"/>
      <c r="AR200" s="232" t="s">
        <v>196</v>
      </c>
      <c r="AT200" s="232" t="s">
        <v>154</v>
      </c>
      <c r="AU200" s="232" t="s">
        <v>92</v>
      </c>
      <c r="AY200" s="14" t="s">
        <v>150</v>
      </c>
      <c r="BE200" s="233">
        <f>IF(O200="základní",K200,0)</f>
        <v>0</v>
      </c>
      <c r="BF200" s="233">
        <f>IF(O200="snížená",K200,0)</f>
        <v>0</v>
      </c>
      <c r="BG200" s="233">
        <f>IF(O200="zákl. přenesená",K200,0)</f>
        <v>0</v>
      </c>
      <c r="BH200" s="233">
        <f>IF(O200="sníž. přenesená",K200,0)</f>
        <v>0</v>
      </c>
      <c r="BI200" s="233">
        <f>IF(O200="nulová",K200,0)</f>
        <v>0</v>
      </c>
      <c r="BJ200" s="14" t="s">
        <v>90</v>
      </c>
      <c r="BK200" s="233">
        <f>ROUND(P200*H200,2)</f>
        <v>0</v>
      </c>
      <c r="BL200" s="14" t="s">
        <v>196</v>
      </c>
      <c r="BM200" s="232" t="s">
        <v>365</v>
      </c>
    </row>
    <row r="201" s="2" customFormat="1" ht="16.5" customHeight="1">
      <c r="A201" s="35"/>
      <c r="B201" s="36"/>
      <c r="C201" s="219" t="s">
        <v>366</v>
      </c>
      <c r="D201" s="219" t="s">
        <v>154</v>
      </c>
      <c r="E201" s="220" t="s">
        <v>674</v>
      </c>
      <c r="F201" s="221" t="s">
        <v>675</v>
      </c>
      <c r="G201" s="222" t="s">
        <v>195</v>
      </c>
      <c r="H201" s="223">
        <v>1</v>
      </c>
      <c r="I201" s="224"/>
      <c r="J201" s="224"/>
      <c r="K201" s="225">
        <f>ROUND(P201*H201,2)</f>
        <v>0</v>
      </c>
      <c r="L201" s="226"/>
      <c r="M201" s="41"/>
      <c r="N201" s="227" t="s">
        <v>1</v>
      </c>
      <c r="O201" s="228" t="s">
        <v>45</v>
      </c>
      <c r="P201" s="229">
        <f>I201+J201</f>
        <v>0</v>
      </c>
      <c r="Q201" s="229">
        <f>ROUND(I201*H201,2)</f>
        <v>0</v>
      </c>
      <c r="R201" s="229">
        <f>ROUND(J201*H201,2)</f>
        <v>0</v>
      </c>
      <c r="S201" s="88"/>
      <c r="T201" s="230">
        <f>S201*H201</f>
        <v>0</v>
      </c>
      <c r="U201" s="230">
        <v>0</v>
      </c>
      <c r="V201" s="230">
        <f>U201*H201</f>
        <v>0</v>
      </c>
      <c r="W201" s="230">
        <v>0</v>
      </c>
      <c r="X201" s="231">
        <f>W201*H201</f>
        <v>0</v>
      </c>
      <c r="Y201" s="35"/>
      <c r="Z201" s="35"/>
      <c r="AA201" s="35"/>
      <c r="AB201" s="35"/>
      <c r="AC201" s="35"/>
      <c r="AD201" s="35"/>
      <c r="AE201" s="35"/>
      <c r="AR201" s="232" t="s">
        <v>196</v>
      </c>
      <c r="AT201" s="232" t="s">
        <v>154</v>
      </c>
      <c r="AU201" s="232" t="s">
        <v>92</v>
      </c>
      <c r="AY201" s="14" t="s">
        <v>150</v>
      </c>
      <c r="BE201" s="233">
        <f>IF(O201="základní",K201,0)</f>
        <v>0</v>
      </c>
      <c r="BF201" s="233">
        <f>IF(O201="snížená",K201,0)</f>
        <v>0</v>
      </c>
      <c r="BG201" s="233">
        <f>IF(O201="zákl. přenesená",K201,0)</f>
        <v>0</v>
      </c>
      <c r="BH201" s="233">
        <f>IF(O201="sníž. přenesená",K201,0)</f>
        <v>0</v>
      </c>
      <c r="BI201" s="233">
        <f>IF(O201="nulová",K201,0)</f>
        <v>0</v>
      </c>
      <c r="BJ201" s="14" t="s">
        <v>90</v>
      </c>
      <c r="BK201" s="233">
        <f>ROUND(P201*H201,2)</f>
        <v>0</v>
      </c>
      <c r="BL201" s="14" t="s">
        <v>196</v>
      </c>
      <c r="BM201" s="232" t="s">
        <v>369</v>
      </c>
    </row>
    <row r="202" s="2" customFormat="1" ht="16.5" customHeight="1">
      <c r="A202" s="35"/>
      <c r="B202" s="36"/>
      <c r="C202" s="219" t="s">
        <v>373</v>
      </c>
      <c r="D202" s="219" t="s">
        <v>154</v>
      </c>
      <c r="E202" s="220" t="s">
        <v>676</v>
      </c>
      <c r="F202" s="221" t="s">
        <v>693</v>
      </c>
      <c r="G202" s="222" t="s">
        <v>195</v>
      </c>
      <c r="H202" s="223">
        <v>1</v>
      </c>
      <c r="I202" s="224"/>
      <c r="J202" s="224"/>
      <c r="K202" s="225">
        <f>ROUND(P202*H202,2)</f>
        <v>0</v>
      </c>
      <c r="L202" s="226"/>
      <c r="M202" s="41"/>
      <c r="N202" s="244" t="s">
        <v>1</v>
      </c>
      <c r="O202" s="245" t="s">
        <v>45</v>
      </c>
      <c r="P202" s="246">
        <f>I202+J202</f>
        <v>0</v>
      </c>
      <c r="Q202" s="246">
        <f>ROUND(I202*H202,2)</f>
        <v>0</v>
      </c>
      <c r="R202" s="246">
        <f>ROUND(J202*H202,2)</f>
        <v>0</v>
      </c>
      <c r="S202" s="247"/>
      <c r="T202" s="248">
        <f>S202*H202</f>
        <v>0</v>
      </c>
      <c r="U202" s="248">
        <v>0</v>
      </c>
      <c r="V202" s="248">
        <f>U202*H202</f>
        <v>0</v>
      </c>
      <c r="W202" s="248">
        <v>0</v>
      </c>
      <c r="X202" s="249">
        <f>W202*H202</f>
        <v>0</v>
      </c>
      <c r="Y202" s="35"/>
      <c r="Z202" s="35"/>
      <c r="AA202" s="35"/>
      <c r="AB202" s="35"/>
      <c r="AC202" s="35"/>
      <c r="AD202" s="35"/>
      <c r="AE202" s="35"/>
      <c r="AR202" s="232" t="s">
        <v>90</v>
      </c>
      <c r="AT202" s="232" t="s">
        <v>154</v>
      </c>
      <c r="AU202" s="232" t="s">
        <v>92</v>
      </c>
      <c r="AY202" s="14" t="s">
        <v>150</v>
      </c>
      <c r="BE202" s="233">
        <f>IF(O202="základní",K202,0)</f>
        <v>0</v>
      </c>
      <c r="BF202" s="233">
        <f>IF(O202="snížená",K202,0)</f>
        <v>0</v>
      </c>
      <c r="BG202" s="233">
        <f>IF(O202="zákl. přenesená",K202,0)</f>
        <v>0</v>
      </c>
      <c r="BH202" s="233">
        <f>IF(O202="sníž. přenesená",K202,0)</f>
        <v>0</v>
      </c>
      <c r="BI202" s="233">
        <f>IF(O202="nulová",K202,0)</f>
        <v>0</v>
      </c>
      <c r="BJ202" s="14" t="s">
        <v>90</v>
      </c>
      <c r="BK202" s="233">
        <f>ROUND(P202*H202,2)</f>
        <v>0</v>
      </c>
      <c r="BL202" s="14" t="s">
        <v>90</v>
      </c>
      <c r="BM202" s="232" t="s">
        <v>774</v>
      </c>
    </row>
    <row r="203" s="2" customFormat="1" ht="6.96" customHeight="1">
      <c r="A203" s="35"/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41"/>
      <c r="N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</sheetData>
  <sheetProtection sheet="1" autoFilter="0" formatColumns="0" formatRows="0" objects="1" scenarios="1" spinCount="100000" saltValue="B5LcOLrssmOVJ3Uc4xSVH+zntlrwXbbnnSergoGaOiJVJm2y70Ds9kyNyL8pLWfvCo1mu9CLqLjfeC8QVGpfCQ==" hashValue="rxP25N53wPWeZLu3L3F+oxlwHgMIfKtGcY3Z9xvnYnNmfEkOxPHt3ne77W9+wjbvhoOT28I/9Fgkmq+guUExBw==" algorithmName="SHA-512" password="CC3D"/>
  <autoFilter ref="C128:L20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108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"/>
      <c r="AT3" s="14" t="s">
        <v>92</v>
      </c>
    </row>
    <row r="4" s="1" customFormat="1" ht="24.96" customHeight="1">
      <c r="B4" s="17"/>
      <c r="D4" s="136" t="s">
        <v>109</v>
      </c>
      <c r="M4" s="17"/>
      <c r="N4" s="137" t="s">
        <v>11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38" t="s">
        <v>17</v>
      </c>
      <c r="M6" s="17"/>
    </row>
    <row r="7" s="1" customFormat="1" ht="16.5" customHeight="1">
      <c r="B7" s="17"/>
      <c r="E7" s="139" t="str">
        <f>'Rekapitulace stavby'!K6</f>
        <v>Výměna 2 ks kogeneračních jednotek na ČOV Brno - Modřice</v>
      </c>
      <c r="F7" s="138"/>
      <c r="G7" s="138"/>
      <c r="H7" s="138"/>
      <c r="M7" s="17"/>
    </row>
    <row r="8" s="2" customFormat="1" ht="12" customHeight="1">
      <c r="A8" s="35"/>
      <c r="B8" s="41"/>
      <c r="C8" s="35"/>
      <c r="D8" s="138" t="s">
        <v>110</v>
      </c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0" t="s">
        <v>775</v>
      </c>
      <c r="F9" s="35"/>
      <c r="G9" s="35"/>
      <c r="H9" s="35"/>
      <c r="I9" s="35"/>
      <c r="J9" s="35"/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8" t="s">
        <v>19</v>
      </c>
      <c r="E11" s="35"/>
      <c r="F11" s="141" t="s">
        <v>1</v>
      </c>
      <c r="G11" s="35"/>
      <c r="H11" s="35"/>
      <c r="I11" s="138" t="s">
        <v>21</v>
      </c>
      <c r="J11" s="141" t="s">
        <v>1</v>
      </c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141" t="s">
        <v>112</v>
      </c>
      <c r="G12" s="35"/>
      <c r="H12" s="35"/>
      <c r="I12" s="138" t="s">
        <v>24</v>
      </c>
      <c r="J12" s="142" t="str">
        <f>'Rekapitulace stavby'!AN8</f>
        <v>6. 8. 2024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8" t="s">
        <v>26</v>
      </c>
      <c r="E14" s="35"/>
      <c r="F14" s="35"/>
      <c r="G14" s="35"/>
      <c r="H14" s="35"/>
      <c r="I14" s="138" t="s">
        <v>27</v>
      </c>
      <c r="J14" s="141" t="s">
        <v>28</v>
      </c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1" t="s">
        <v>1</v>
      </c>
      <c r="F15" s="35"/>
      <c r="G15" s="35"/>
      <c r="H15" s="35"/>
      <c r="I15" s="138" t="s">
        <v>30</v>
      </c>
      <c r="J15" s="141" t="s">
        <v>31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8" t="s">
        <v>32</v>
      </c>
      <c r="E17" s="35"/>
      <c r="F17" s="35"/>
      <c r="G17" s="35"/>
      <c r="H17" s="35"/>
      <c r="I17" s="138" t="s">
        <v>27</v>
      </c>
      <c r="J17" s="30" t="str">
        <f>'Rekapitulace stavby'!AN13</f>
        <v>Vyplň údaj</v>
      </c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1"/>
      <c r="G18" s="141"/>
      <c r="H18" s="141"/>
      <c r="I18" s="138" t="s">
        <v>30</v>
      </c>
      <c r="J18" s="30" t="str">
        <f>'Rekapitulace stavby'!AN14</f>
        <v>Vyplň údaj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8" t="s">
        <v>34</v>
      </c>
      <c r="E20" s="35"/>
      <c r="F20" s="35"/>
      <c r="G20" s="35"/>
      <c r="H20" s="35"/>
      <c r="I20" s="138" t="s">
        <v>27</v>
      </c>
      <c r="J20" s="141" t="s">
        <v>35</v>
      </c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1" t="s">
        <v>1</v>
      </c>
      <c r="F21" s="35"/>
      <c r="G21" s="35"/>
      <c r="H21" s="35"/>
      <c r="I21" s="138" t="s">
        <v>30</v>
      </c>
      <c r="J21" s="141" t="s">
        <v>37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8" t="s">
        <v>38</v>
      </c>
      <c r="E23" s="35"/>
      <c r="F23" s="35"/>
      <c r="G23" s="35"/>
      <c r="H23" s="35"/>
      <c r="I23" s="138" t="s">
        <v>27</v>
      </c>
      <c r="J23" s="141" t="s">
        <v>35</v>
      </c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1" t="s">
        <v>1</v>
      </c>
      <c r="F24" s="35"/>
      <c r="G24" s="35"/>
      <c r="H24" s="35"/>
      <c r="I24" s="138" t="s">
        <v>30</v>
      </c>
      <c r="J24" s="141" t="s">
        <v>37</v>
      </c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8" t="s">
        <v>39</v>
      </c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147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38" t="s">
        <v>113</v>
      </c>
      <c r="F30" s="35"/>
      <c r="G30" s="35"/>
      <c r="H30" s="35"/>
      <c r="I30" s="35"/>
      <c r="J30" s="35"/>
      <c r="K30" s="148">
        <f>I96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38" t="s">
        <v>114</v>
      </c>
      <c r="F31" s="35"/>
      <c r="G31" s="35"/>
      <c r="H31" s="35"/>
      <c r="I31" s="35"/>
      <c r="J31" s="35"/>
      <c r="K31" s="148">
        <f>J96</f>
        <v>0</v>
      </c>
      <c r="L31" s="35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49" t="s">
        <v>40</v>
      </c>
      <c r="E32" s="35"/>
      <c r="F32" s="35"/>
      <c r="G32" s="35"/>
      <c r="H32" s="35"/>
      <c r="I32" s="35"/>
      <c r="J32" s="35"/>
      <c r="K32" s="150">
        <f>ROUND(K129, 2)</f>
        <v>0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47"/>
      <c r="E33" s="147"/>
      <c r="F33" s="147"/>
      <c r="G33" s="147"/>
      <c r="H33" s="147"/>
      <c r="I33" s="147"/>
      <c r="J33" s="147"/>
      <c r="K33" s="147"/>
      <c r="L33" s="147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1" t="s">
        <v>42</v>
      </c>
      <c r="G34" s="35"/>
      <c r="H34" s="35"/>
      <c r="I34" s="151" t="s">
        <v>41</v>
      </c>
      <c r="J34" s="35"/>
      <c r="K34" s="151" t="s">
        <v>43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2" t="s">
        <v>44</v>
      </c>
      <c r="E35" s="138" t="s">
        <v>45</v>
      </c>
      <c r="F35" s="148">
        <f>ROUND((SUM(BE129:BE163)),  2)</f>
        <v>0</v>
      </c>
      <c r="G35" s="35"/>
      <c r="H35" s="35"/>
      <c r="I35" s="153">
        <v>0.20999999999999999</v>
      </c>
      <c r="J35" s="35"/>
      <c r="K35" s="148">
        <f>ROUND(((SUM(BE129:BE163))*I35),  2)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38" t="s">
        <v>46</v>
      </c>
      <c r="F36" s="148">
        <f>ROUND((SUM(BF129:BF163)),  2)</f>
        <v>0</v>
      </c>
      <c r="G36" s="35"/>
      <c r="H36" s="35"/>
      <c r="I36" s="153">
        <v>0.12</v>
      </c>
      <c r="J36" s="35"/>
      <c r="K36" s="148">
        <f>ROUND(((SUM(BF129:BF163))*I36),  2)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8" t="s">
        <v>47</v>
      </c>
      <c r="F37" s="148">
        <f>ROUND((SUM(BG129:BG163)),  2)</f>
        <v>0</v>
      </c>
      <c r="G37" s="35"/>
      <c r="H37" s="35"/>
      <c r="I37" s="153">
        <v>0.20999999999999999</v>
      </c>
      <c r="J37" s="35"/>
      <c r="K37" s="148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38" t="s">
        <v>48</v>
      </c>
      <c r="F38" s="148">
        <f>ROUND((SUM(BH129:BH163)),  2)</f>
        <v>0</v>
      </c>
      <c r="G38" s="35"/>
      <c r="H38" s="35"/>
      <c r="I38" s="153">
        <v>0.12</v>
      </c>
      <c r="J38" s="35"/>
      <c r="K38" s="148">
        <f>0</f>
        <v>0</v>
      </c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38" t="s">
        <v>49</v>
      </c>
      <c r="F39" s="148">
        <f>ROUND((SUM(BI129:BI163)),  2)</f>
        <v>0</v>
      </c>
      <c r="G39" s="35"/>
      <c r="H39" s="35"/>
      <c r="I39" s="153">
        <v>0</v>
      </c>
      <c r="J39" s="35"/>
      <c r="K39" s="148">
        <f>0</f>
        <v>0</v>
      </c>
      <c r="L39" s="35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54"/>
      <c r="D41" s="155" t="s">
        <v>50</v>
      </c>
      <c r="E41" s="156"/>
      <c r="F41" s="156"/>
      <c r="G41" s="157" t="s">
        <v>51</v>
      </c>
      <c r="H41" s="158" t="s">
        <v>52</v>
      </c>
      <c r="I41" s="156"/>
      <c r="J41" s="156"/>
      <c r="K41" s="159">
        <f>SUM(K32:K39)</f>
        <v>0</v>
      </c>
      <c r="L41" s="160"/>
      <c r="M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61" t="s">
        <v>53</v>
      </c>
      <c r="E50" s="162"/>
      <c r="F50" s="162"/>
      <c r="G50" s="161" t="s">
        <v>54</v>
      </c>
      <c r="H50" s="162"/>
      <c r="I50" s="162"/>
      <c r="J50" s="162"/>
      <c r="K50" s="162"/>
      <c r="L50" s="162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63" t="s">
        <v>55</v>
      </c>
      <c r="E61" s="164"/>
      <c r="F61" s="165" t="s">
        <v>56</v>
      </c>
      <c r="G61" s="163" t="s">
        <v>55</v>
      </c>
      <c r="H61" s="164"/>
      <c r="I61" s="164"/>
      <c r="J61" s="166" t="s">
        <v>56</v>
      </c>
      <c r="K61" s="164"/>
      <c r="L61" s="164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61" t="s">
        <v>57</v>
      </c>
      <c r="E65" s="167"/>
      <c r="F65" s="167"/>
      <c r="G65" s="161" t="s">
        <v>58</v>
      </c>
      <c r="H65" s="167"/>
      <c r="I65" s="167"/>
      <c r="J65" s="167"/>
      <c r="K65" s="167"/>
      <c r="L65" s="167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63" t="s">
        <v>55</v>
      </c>
      <c r="E76" s="164"/>
      <c r="F76" s="165" t="s">
        <v>56</v>
      </c>
      <c r="G76" s="163" t="s">
        <v>55</v>
      </c>
      <c r="H76" s="164"/>
      <c r="I76" s="164"/>
      <c r="J76" s="166" t="s">
        <v>56</v>
      </c>
      <c r="K76" s="164"/>
      <c r="L76" s="164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2" t="str">
        <f>E7</f>
        <v>Výměna 2 ks kogeneračních jednotek na ČOV Brno - Modřice</v>
      </c>
      <c r="F85" s="29"/>
      <c r="G85" s="29"/>
      <c r="H85" s="29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110</v>
      </c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D.4.3-1 - Část stavební - etapa 1</v>
      </c>
      <c r="F87" s="37"/>
      <c r="G87" s="37"/>
      <c r="H87" s="37"/>
      <c r="I87" s="37"/>
      <c r="J87" s="37"/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22</v>
      </c>
      <c r="D89" s="37"/>
      <c r="E89" s="37"/>
      <c r="F89" s="24" t="str">
        <f>F12</f>
        <v xml:space="preserve"> </v>
      </c>
      <c r="G89" s="37"/>
      <c r="H89" s="37"/>
      <c r="I89" s="29" t="s">
        <v>24</v>
      </c>
      <c r="J89" s="76" t="str">
        <f>IF(J12="","",J12)</f>
        <v>6. 8. 2024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26</v>
      </c>
      <c r="D91" s="37"/>
      <c r="E91" s="37"/>
      <c r="F91" s="24" t="str">
        <f>E15</f>
        <v/>
      </c>
      <c r="G91" s="37"/>
      <c r="H91" s="37"/>
      <c r="I91" s="29" t="s">
        <v>34</v>
      </c>
      <c r="J91" s="33" t="str">
        <f>E21</f>
        <v/>
      </c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32</v>
      </c>
      <c r="D92" s="37"/>
      <c r="E92" s="37"/>
      <c r="F92" s="24" t="str">
        <f>IF(E18="","",E18)</f>
        <v>Vyplň údaj</v>
      </c>
      <c r="G92" s="37"/>
      <c r="H92" s="37"/>
      <c r="I92" s="29" t="s">
        <v>38</v>
      </c>
      <c r="J92" s="33" t="str">
        <f>E24</f>
        <v/>
      </c>
      <c r="K92" s="37"/>
      <c r="L92" s="3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3" t="s">
        <v>116</v>
      </c>
      <c r="D94" s="174"/>
      <c r="E94" s="174"/>
      <c r="F94" s="174"/>
      <c r="G94" s="174"/>
      <c r="H94" s="174"/>
      <c r="I94" s="175" t="s">
        <v>117</v>
      </c>
      <c r="J94" s="175" t="s">
        <v>118</v>
      </c>
      <c r="K94" s="175" t="s">
        <v>119</v>
      </c>
      <c r="L94" s="174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6" t="s">
        <v>120</v>
      </c>
      <c r="D96" s="37"/>
      <c r="E96" s="37"/>
      <c r="F96" s="37"/>
      <c r="G96" s="37"/>
      <c r="H96" s="37"/>
      <c r="I96" s="107">
        <f>Q129</f>
        <v>0</v>
      </c>
      <c r="J96" s="107">
        <f>R129</f>
        <v>0</v>
      </c>
      <c r="K96" s="107">
        <f>K129</f>
        <v>0</v>
      </c>
      <c r="L96" s="37"/>
      <c r="M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7"/>
      <c r="C97" s="178"/>
      <c r="D97" s="179" t="s">
        <v>122</v>
      </c>
      <c r="E97" s="180"/>
      <c r="F97" s="180"/>
      <c r="G97" s="180"/>
      <c r="H97" s="180"/>
      <c r="I97" s="181">
        <f>Q130</f>
        <v>0</v>
      </c>
      <c r="J97" s="181">
        <f>R130</f>
        <v>0</v>
      </c>
      <c r="K97" s="181">
        <f>K130</f>
        <v>0</v>
      </c>
      <c r="L97" s="178"/>
      <c r="M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696</v>
      </c>
      <c r="E98" s="186"/>
      <c r="F98" s="186"/>
      <c r="G98" s="186"/>
      <c r="H98" s="186"/>
      <c r="I98" s="187">
        <f>Q131</f>
        <v>0</v>
      </c>
      <c r="J98" s="187">
        <f>R131</f>
        <v>0</v>
      </c>
      <c r="K98" s="187">
        <f>K131</f>
        <v>0</v>
      </c>
      <c r="L98" s="184"/>
      <c r="M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697</v>
      </c>
      <c r="E99" s="186"/>
      <c r="F99" s="186"/>
      <c r="G99" s="186"/>
      <c r="H99" s="186"/>
      <c r="I99" s="187">
        <f>Q133</f>
        <v>0</v>
      </c>
      <c r="J99" s="187">
        <f>R133</f>
        <v>0</v>
      </c>
      <c r="K99" s="187">
        <f>K133</f>
        <v>0</v>
      </c>
      <c r="L99" s="184"/>
      <c r="M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698</v>
      </c>
      <c r="E100" s="186"/>
      <c r="F100" s="186"/>
      <c r="G100" s="186"/>
      <c r="H100" s="186"/>
      <c r="I100" s="187">
        <f>Q135</f>
        <v>0</v>
      </c>
      <c r="J100" s="187">
        <f>R135</f>
        <v>0</v>
      </c>
      <c r="K100" s="187">
        <f>K135</f>
        <v>0</v>
      </c>
      <c r="L100" s="184"/>
      <c r="M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699</v>
      </c>
      <c r="E101" s="186"/>
      <c r="F101" s="186"/>
      <c r="G101" s="186"/>
      <c r="H101" s="186"/>
      <c r="I101" s="187">
        <f>Q138</f>
        <v>0</v>
      </c>
      <c r="J101" s="187">
        <f>R138</f>
        <v>0</v>
      </c>
      <c r="K101" s="187">
        <f>K138</f>
        <v>0</v>
      </c>
      <c r="L101" s="184"/>
      <c r="M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700</v>
      </c>
      <c r="E102" s="186"/>
      <c r="F102" s="186"/>
      <c r="G102" s="186"/>
      <c r="H102" s="186"/>
      <c r="I102" s="187">
        <f>Q143</f>
        <v>0</v>
      </c>
      <c r="J102" s="187">
        <f>R143</f>
        <v>0</v>
      </c>
      <c r="K102" s="187">
        <f>K143</f>
        <v>0</v>
      </c>
      <c r="L102" s="184"/>
      <c r="M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7"/>
      <c r="C103" s="178"/>
      <c r="D103" s="179" t="s">
        <v>124</v>
      </c>
      <c r="E103" s="180"/>
      <c r="F103" s="180"/>
      <c r="G103" s="180"/>
      <c r="H103" s="180"/>
      <c r="I103" s="181">
        <f>Q148</f>
        <v>0</v>
      </c>
      <c r="J103" s="181">
        <f>R148</f>
        <v>0</v>
      </c>
      <c r="K103" s="181">
        <f>K148</f>
        <v>0</v>
      </c>
      <c r="L103" s="178"/>
      <c r="M103" s="18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3"/>
      <c r="C104" s="184"/>
      <c r="D104" s="185" t="s">
        <v>703</v>
      </c>
      <c r="E104" s="186"/>
      <c r="F104" s="186"/>
      <c r="G104" s="186"/>
      <c r="H104" s="186"/>
      <c r="I104" s="187">
        <f>Q149</f>
        <v>0</v>
      </c>
      <c r="J104" s="187">
        <f>R149</f>
        <v>0</v>
      </c>
      <c r="K104" s="187">
        <f>K149</f>
        <v>0</v>
      </c>
      <c r="L104" s="184"/>
      <c r="M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776</v>
      </c>
      <c r="E105" s="186"/>
      <c r="F105" s="186"/>
      <c r="G105" s="186"/>
      <c r="H105" s="186"/>
      <c r="I105" s="187">
        <f>Q152</f>
        <v>0</v>
      </c>
      <c r="J105" s="187">
        <f>R152</f>
        <v>0</v>
      </c>
      <c r="K105" s="187">
        <f>K152</f>
        <v>0</v>
      </c>
      <c r="L105" s="184"/>
      <c r="M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84"/>
      <c r="D106" s="185" t="s">
        <v>704</v>
      </c>
      <c r="E106" s="186"/>
      <c r="F106" s="186"/>
      <c r="G106" s="186"/>
      <c r="H106" s="186"/>
      <c r="I106" s="187">
        <f>Q155</f>
        <v>0</v>
      </c>
      <c r="J106" s="187">
        <f>R155</f>
        <v>0</v>
      </c>
      <c r="K106" s="187">
        <f>K155</f>
        <v>0</v>
      </c>
      <c r="L106" s="184"/>
      <c r="M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7"/>
      <c r="C107" s="178"/>
      <c r="D107" s="179" t="s">
        <v>705</v>
      </c>
      <c r="E107" s="180"/>
      <c r="F107" s="180"/>
      <c r="G107" s="180"/>
      <c r="H107" s="180"/>
      <c r="I107" s="181">
        <f>Q158</f>
        <v>0</v>
      </c>
      <c r="J107" s="181">
        <f>R158</f>
        <v>0</v>
      </c>
      <c r="K107" s="181">
        <f>K158</f>
        <v>0</v>
      </c>
      <c r="L107" s="178"/>
      <c r="M107" s="18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3"/>
      <c r="C108" s="184"/>
      <c r="D108" s="185" t="s">
        <v>706</v>
      </c>
      <c r="E108" s="186"/>
      <c r="F108" s="186"/>
      <c r="G108" s="186"/>
      <c r="H108" s="186"/>
      <c r="I108" s="187">
        <f>Q159</f>
        <v>0</v>
      </c>
      <c r="J108" s="187">
        <f>R159</f>
        <v>0</v>
      </c>
      <c r="K108" s="187">
        <f>K159</f>
        <v>0</v>
      </c>
      <c r="L108" s="184"/>
      <c r="M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707</v>
      </c>
      <c r="E109" s="186"/>
      <c r="F109" s="186"/>
      <c r="G109" s="186"/>
      <c r="H109" s="186"/>
      <c r="I109" s="187">
        <f>Q162</f>
        <v>0</v>
      </c>
      <c r="J109" s="187">
        <f>R162</f>
        <v>0</v>
      </c>
      <c r="K109" s="187">
        <f>K162</f>
        <v>0</v>
      </c>
      <c r="L109" s="184"/>
      <c r="M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131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17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2" t="str">
        <f>E7</f>
        <v>Výměna 2 ks kogeneračních jednotek na ČOV Brno - Modřice</v>
      </c>
      <c r="F119" s="29"/>
      <c r="G119" s="29"/>
      <c r="H119" s="29"/>
      <c r="I119" s="37"/>
      <c r="J119" s="37"/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110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D.4.3-1 - Část stavební - etapa 1</v>
      </c>
      <c r="F121" s="37"/>
      <c r="G121" s="37"/>
      <c r="H121" s="37"/>
      <c r="I121" s="37"/>
      <c r="J121" s="37"/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22</v>
      </c>
      <c r="D123" s="37"/>
      <c r="E123" s="37"/>
      <c r="F123" s="24" t="str">
        <f>F12</f>
        <v xml:space="preserve"> </v>
      </c>
      <c r="G123" s="37"/>
      <c r="H123" s="37"/>
      <c r="I123" s="29" t="s">
        <v>24</v>
      </c>
      <c r="J123" s="76" t="str">
        <f>IF(J12="","",J12)</f>
        <v>6. 8. 2024</v>
      </c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E15</f>
        <v/>
      </c>
      <c r="G125" s="37"/>
      <c r="H125" s="37"/>
      <c r="I125" s="29" t="s">
        <v>34</v>
      </c>
      <c r="J125" s="33" t="str">
        <f>E21</f>
        <v/>
      </c>
      <c r="K125" s="37"/>
      <c r="L125" s="37"/>
      <c r="M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32</v>
      </c>
      <c r="D126" s="37"/>
      <c r="E126" s="37"/>
      <c r="F126" s="24" t="str">
        <f>IF(E18="","",E18)</f>
        <v>Vyplň údaj</v>
      </c>
      <c r="G126" s="37"/>
      <c r="H126" s="37"/>
      <c r="I126" s="29" t="s">
        <v>38</v>
      </c>
      <c r="J126" s="33" t="str">
        <f>E24</f>
        <v/>
      </c>
      <c r="K126" s="37"/>
      <c r="L126" s="37"/>
      <c r="M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9"/>
      <c r="B128" s="190"/>
      <c r="C128" s="191" t="s">
        <v>132</v>
      </c>
      <c r="D128" s="192" t="s">
        <v>65</v>
      </c>
      <c r="E128" s="192" t="s">
        <v>61</v>
      </c>
      <c r="F128" s="192" t="s">
        <v>62</v>
      </c>
      <c r="G128" s="192" t="s">
        <v>133</v>
      </c>
      <c r="H128" s="192" t="s">
        <v>134</v>
      </c>
      <c r="I128" s="192" t="s">
        <v>135</v>
      </c>
      <c r="J128" s="192" t="s">
        <v>136</v>
      </c>
      <c r="K128" s="193" t="s">
        <v>119</v>
      </c>
      <c r="L128" s="194" t="s">
        <v>137</v>
      </c>
      <c r="M128" s="195"/>
      <c r="N128" s="97" t="s">
        <v>1</v>
      </c>
      <c r="O128" s="98" t="s">
        <v>44</v>
      </c>
      <c r="P128" s="98" t="s">
        <v>138</v>
      </c>
      <c r="Q128" s="98" t="s">
        <v>139</v>
      </c>
      <c r="R128" s="98" t="s">
        <v>140</v>
      </c>
      <c r="S128" s="98" t="s">
        <v>141</v>
      </c>
      <c r="T128" s="98" t="s">
        <v>142</v>
      </c>
      <c r="U128" s="98" t="s">
        <v>143</v>
      </c>
      <c r="V128" s="98" t="s">
        <v>144</v>
      </c>
      <c r="W128" s="98" t="s">
        <v>145</v>
      </c>
      <c r="X128" s="99" t="s">
        <v>146</v>
      </c>
      <c r="Y128" s="189"/>
      <c r="Z128" s="189"/>
      <c r="AA128" s="189"/>
      <c r="AB128" s="189"/>
      <c r="AC128" s="189"/>
      <c r="AD128" s="189"/>
      <c r="AE128" s="189"/>
    </row>
    <row r="129" s="2" customFormat="1" ht="22.8" customHeight="1">
      <c r="A129" s="35"/>
      <c r="B129" s="36"/>
      <c r="C129" s="104" t="s">
        <v>147</v>
      </c>
      <c r="D129" s="37"/>
      <c r="E129" s="37"/>
      <c r="F129" s="37"/>
      <c r="G129" s="37"/>
      <c r="H129" s="37"/>
      <c r="I129" s="37"/>
      <c r="J129" s="37"/>
      <c r="K129" s="196">
        <f>BK129</f>
        <v>0</v>
      </c>
      <c r="L129" s="37"/>
      <c r="M129" s="41"/>
      <c r="N129" s="100"/>
      <c r="O129" s="197"/>
      <c r="P129" s="101"/>
      <c r="Q129" s="198">
        <f>Q130+Q148+Q158</f>
        <v>0</v>
      </c>
      <c r="R129" s="198">
        <f>R130+R148+R158</f>
        <v>0</v>
      </c>
      <c r="S129" s="101"/>
      <c r="T129" s="199">
        <f>T130+T148+T158</f>
        <v>0</v>
      </c>
      <c r="U129" s="101"/>
      <c r="V129" s="199">
        <f>V130+V148+V158</f>
        <v>0</v>
      </c>
      <c r="W129" s="101"/>
      <c r="X129" s="200">
        <f>X130+X148+X158</f>
        <v>0</v>
      </c>
      <c r="Y129" s="35"/>
      <c r="Z129" s="35"/>
      <c r="AA129" s="35"/>
      <c r="AB129" s="35"/>
      <c r="AC129" s="35"/>
      <c r="AD129" s="35"/>
      <c r="AE129" s="35"/>
      <c r="AT129" s="14" t="s">
        <v>81</v>
      </c>
      <c r="AU129" s="14" t="s">
        <v>121</v>
      </c>
      <c r="BK129" s="201">
        <f>BK130+BK148+BK158</f>
        <v>0</v>
      </c>
    </row>
    <row r="130" s="12" customFormat="1" ht="25.92" customHeight="1">
      <c r="A130" s="12"/>
      <c r="B130" s="202"/>
      <c r="C130" s="203"/>
      <c r="D130" s="204" t="s">
        <v>81</v>
      </c>
      <c r="E130" s="205" t="s">
        <v>148</v>
      </c>
      <c r="F130" s="205" t="s">
        <v>149</v>
      </c>
      <c r="G130" s="203"/>
      <c r="H130" s="203"/>
      <c r="I130" s="206"/>
      <c r="J130" s="206"/>
      <c r="K130" s="207">
        <f>BK130</f>
        <v>0</v>
      </c>
      <c r="L130" s="203"/>
      <c r="M130" s="208"/>
      <c r="N130" s="209"/>
      <c r="O130" s="210"/>
      <c r="P130" s="210"/>
      <c r="Q130" s="211">
        <f>Q131+Q133+Q135+Q138+Q143</f>
        <v>0</v>
      </c>
      <c r="R130" s="211">
        <f>R131+R133+R135+R138+R143</f>
        <v>0</v>
      </c>
      <c r="S130" s="210"/>
      <c r="T130" s="212">
        <f>T131+T133+T135+T138+T143</f>
        <v>0</v>
      </c>
      <c r="U130" s="210"/>
      <c r="V130" s="212">
        <f>V131+V133+V135+V138+V143</f>
        <v>0</v>
      </c>
      <c r="W130" s="210"/>
      <c r="X130" s="213">
        <f>X131+X133+X135+X138+X143</f>
        <v>0</v>
      </c>
      <c r="Y130" s="12"/>
      <c r="Z130" s="12"/>
      <c r="AA130" s="12"/>
      <c r="AB130" s="12"/>
      <c r="AC130" s="12"/>
      <c r="AD130" s="12"/>
      <c r="AE130" s="12"/>
      <c r="AR130" s="214" t="s">
        <v>90</v>
      </c>
      <c r="AT130" s="215" t="s">
        <v>81</v>
      </c>
      <c r="AU130" s="215" t="s">
        <v>82</v>
      </c>
      <c r="AY130" s="214" t="s">
        <v>150</v>
      </c>
      <c r="BK130" s="216">
        <f>BK131+BK133+BK135+BK138+BK143</f>
        <v>0</v>
      </c>
    </row>
    <row r="131" s="12" customFormat="1" ht="22.8" customHeight="1">
      <c r="A131" s="12"/>
      <c r="B131" s="202"/>
      <c r="C131" s="203"/>
      <c r="D131" s="204" t="s">
        <v>81</v>
      </c>
      <c r="E131" s="217" t="s">
        <v>92</v>
      </c>
      <c r="F131" s="217" t="s">
        <v>708</v>
      </c>
      <c r="G131" s="203"/>
      <c r="H131" s="203"/>
      <c r="I131" s="206"/>
      <c r="J131" s="206"/>
      <c r="K131" s="218">
        <f>BK131</f>
        <v>0</v>
      </c>
      <c r="L131" s="203"/>
      <c r="M131" s="208"/>
      <c r="N131" s="209"/>
      <c r="O131" s="210"/>
      <c r="P131" s="210"/>
      <c r="Q131" s="211">
        <f>Q132</f>
        <v>0</v>
      </c>
      <c r="R131" s="211">
        <f>R132</f>
        <v>0</v>
      </c>
      <c r="S131" s="210"/>
      <c r="T131" s="212">
        <f>T132</f>
        <v>0</v>
      </c>
      <c r="U131" s="210"/>
      <c r="V131" s="212">
        <f>V132</f>
        <v>0</v>
      </c>
      <c r="W131" s="210"/>
      <c r="X131" s="213">
        <f>X132</f>
        <v>0</v>
      </c>
      <c r="Y131" s="12"/>
      <c r="Z131" s="12"/>
      <c r="AA131" s="12"/>
      <c r="AB131" s="12"/>
      <c r="AC131" s="12"/>
      <c r="AD131" s="12"/>
      <c r="AE131" s="12"/>
      <c r="AR131" s="214" t="s">
        <v>90</v>
      </c>
      <c r="AT131" s="215" t="s">
        <v>81</v>
      </c>
      <c r="AU131" s="215" t="s">
        <v>90</v>
      </c>
      <c r="AY131" s="214" t="s">
        <v>150</v>
      </c>
      <c r="BK131" s="216">
        <f>BK132</f>
        <v>0</v>
      </c>
    </row>
    <row r="132" s="2" customFormat="1" ht="16.5" customHeight="1">
      <c r="A132" s="35"/>
      <c r="B132" s="36"/>
      <c r="C132" s="219" t="s">
        <v>90</v>
      </c>
      <c r="D132" s="219" t="s">
        <v>154</v>
      </c>
      <c r="E132" s="220" t="s">
        <v>709</v>
      </c>
      <c r="F132" s="221" t="s">
        <v>710</v>
      </c>
      <c r="G132" s="222" t="s">
        <v>711</v>
      </c>
      <c r="H132" s="223">
        <v>1.3500000000000001</v>
      </c>
      <c r="I132" s="224"/>
      <c r="J132" s="224"/>
      <c r="K132" s="225">
        <f>ROUND(P132*H132,2)</f>
        <v>0</v>
      </c>
      <c r="L132" s="226"/>
      <c r="M132" s="41"/>
      <c r="N132" s="227" t="s">
        <v>1</v>
      </c>
      <c r="O132" s="228" t="s">
        <v>45</v>
      </c>
      <c r="P132" s="229">
        <f>I132+J132</f>
        <v>0</v>
      </c>
      <c r="Q132" s="229">
        <f>ROUND(I132*H132,2)</f>
        <v>0</v>
      </c>
      <c r="R132" s="229">
        <f>ROUND(J132*H132,2)</f>
        <v>0</v>
      </c>
      <c r="S132" s="88"/>
      <c r="T132" s="230">
        <f>S132*H132</f>
        <v>0</v>
      </c>
      <c r="U132" s="230">
        <v>0</v>
      </c>
      <c r="V132" s="230">
        <f>U132*H132</f>
        <v>0</v>
      </c>
      <c r="W132" s="230">
        <v>0</v>
      </c>
      <c r="X132" s="231">
        <f>W132*H132</f>
        <v>0</v>
      </c>
      <c r="Y132" s="35"/>
      <c r="Z132" s="35"/>
      <c r="AA132" s="35"/>
      <c r="AB132" s="35"/>
      <c r="AC132" s="35"/>
      <c r="AD132" s="35"/>
      <c r="AE132" s="35"/>
      <c r="AR132" s="232" t="s">
        <v>196</v>
      </c>
      <c r="AT132" s="232" t="s">
        <v>154</v>
      </c>
      <c r="AU132" s="232" t="s">
        <v>92</v>
      </c>
      <c r="AY132" s="14" t="s">
        <v>150</v>
      </c>
      <c r="BE132" s="233">
        <f>IF(O132="základní",K132,0)</f>
        <v>0</v>
      </c>
      <c r="BF132" s="233">
        <f>IF(O132="snížená",K132,0)</f>
        <v>0</v>
      </c>
      <c r="BG132" s="233">
        <f>IF(O132="zákl. přenesená",K132,0)</f>
        <v>0</v>
      </c>
      <c r="BH132" s="233">
        <f>IF(O132="sníž. přenesená",K132,0)</f>
        <v>0</v>
      </c>
      <c r="BI132" s="233">
        <f>IF(O132="nulová",K132,0)</f>
        <v>0</v>
      </c>
      <c r="BJ132" s="14" t="s">
        <v>90</v>
      </c>
      <c r="BK132" s="233">
        <f>ROUND(P132*H132,2)</f>
        <v>0</v>
      </c>
      <c r="BL132" s="14" t="s">
        <v>196</v>
      </c>
      <c r="BM132" s="232" t="s">
        <v>92</v>
      </c>
    </row>
    <row r="133" s="12" customFormat="1" ht="22.8" customHeight="1">
      <c r="A133" s="12"/>
      <c r="B133" s="202"/>
      <c r="C133" s="203"/>
      <c r="D133" s="204" t="s">
        <v>81</v>
      </c>
      <c r="E133" s="217" t="s">
        <v>190</v>
      </c>
      <c r="F133" s="217" t="s">
        <v>712</v>
      </c>
      <c r="G133" s="203"/>
      <c r="H133" s="203"/>
      <c r="I133" s="206"/>
      <c r="J133" s="206"/>
      <c r="K133" s="218">
        <f>BK133</f>
        <v>0</v>
      </c>
      <c r="L133" s="203"/>
      <c r="M133" s="208"/>
      <c r="N133" s="209"/>
      <c r="O133" s="210"/>
      <c r="P133" s="210"/>
      <c r="Q133" s="211">
        <f>Q134</f>
        <v>0</v>
      </c>
      <c r="R133" s="211">
        <f>R134</f>
        <v>0</v>
      </c>
      <c r="S133" s="210"/>
      <c r="T133" s="212">
        <f>T134</f>
        <v>0</v>
      </c>
      <c r="U133" s="210"/>
      <c r="V133" s="212">
        <f>V134</f>
        <v>0</v>
      </c>
      <c r="W133" s="210"/>
      <c r="X133" s="213">
        <f>X134</f>
        <v>0</v>
      </c>
      <c r="Y133" s="12"/>
      <c r="Z133" s="12"/>
      <c r="AA133" s="12"/>
      <c r="AB133" s="12"/>
      <c r="AC133" s="12"/>
      <c r="AD133" s="12"/>
      <c r="AE133" s="12"/>
      <c r="AR133" s="214" t="s">
        <v>90</v>
      </c>
      <c r="AT133" s="215" t="s">
        <v>81</v>
      </c>
      <c r="AU133" s="215" t="s">
        <v>90</v>
      </c>
      <c r="AY133" s="214" t="s">
        <v>150</v>
      </c>
      <c r="BK133" s="216">
        <f>BK134</f>
        <v>0</v>
      </c>
    </row>
    <row r="134" s="2" customFormat="1" ht="24.15" customHeight="1">
      <c r="A134" s="35"/>
      <c r="B134" s="36"/>
      <c r="C134" s="219" t="s">
        <v>92</v>
      </c>
      <c r="D134" s="219" t="s">
        <v>154</v>
      </c>
      <c r="E134" s="220" t="s">
        <v>713</v>
      </c>
      <c r="F134" s="221" t="s">
        <v>714</v>
      </c>
      <c r="G134" s="222" t="s">
        <v>166</v>
      </c>
      <c r="H134" s="223">
        <v>6.7199999999999998</v>
      </c>
      <c r="I134" s="224"/>
      <c r="J134" s="224"/>
      <c r="K134" s="225">
        <f>ROUND(P134*H134,2)</f>
        <v>0</v>
      </c>
      <c r="L134" s="226"/>
      <c r="M134" s="41"/>
      <c r="N134" s="227" t="s">
        <v>1</v>
      </c>
      <c r="O134" s="228" t="s">
        <v>45</v>
      </c>
      <c r="P134" s="229">
        <f>I134+J134</f>
        <v>0</v>
      </c>
      <c r="Q134" s="229">
        <f>ROUND(I134*H134,2)</f>
        <v>0</v>
      </c>
      <c r="R134" s="229">
        <f>ROUND(J134*H134,2)</f>
        <v>0</v>
      </c>
      <c r="S134" s="88"/>
      <c r="T134" s="230">
        <f>S134*H134</f>
        <v>0</v>
      </c>
      <c r="U134" s="230">
        <v>0</v>
      </c>
      <c r="V134" s="230">
        <f>U134*H134</f>
        <v>0</v>
      </c>
      <c r="W134" s="230">
        <v>0</v>
      </c>
      <c r="X134" s="231">
        <f>W134*H134</f>
        <v>0</v>
      </c>
      <c r="Y134" s="35"/>
      <c r="Z134" s="35"/>
      <c r="AA134" s="35"/>
      <c r="AB134" s="35"/>
      <c r="AC134" s="35"/>
      <c r="AD134" s="35"/>
      <c r="AE134" s="35"/>
      <c r="AR134" s="232" t="s">
        <v>196</v>
      </c>
      <c r="AT134" s="232" t="s">
        <v>154</v>
      </c>
      <c r="AU134" s="232" t="s">
        <v>92</v>
      </c>
      <c r="AY134" s="14" t="s">
        <v>150</v>
      </c>
      <c r="BE134" s="233">
        <f>IF(O134="základní",K134,0)</f>
        <v>0</v>
      </c>
      <c r="BF134" s="233">
        <f>IF(O134="snížená",K134,0)</f>
        <v>0</v>
      </c>
      <c r="BG134" s="233">
        <f>IF(O134="zákl. přenesená",K134,0)</f>
        <v>0</v>
      </c>
      <c r="BH134" s="233">
        <f>IF(O134="sníž. přenesená",K134,0)</f>
        <v>0</v>
      </c>
      <c r="BI134" s="233">
        <f>IF(O134="nulová",K134,0)</f>
        <v>0</v>
      </c>
      <c r="BJ134" s="14" t="s">
        <v>90</v>
      </c>
      <c r="BK134" s="233">
        <f>ROUND(P134*H134,2)</f>
        <v>0</v>
      </c>
      <c r="BL134" s="14" t="s">
        <v>196</v>
      </c>
      <c r="BM134" s="232" t="s">
        <v>196</v>
      </c>
    </row>
    <row r="135" s="12" customFormat="1" ht="22.8" customHeight="1">
      <c r="A135" s="12"/>
      <c r="B135" s="202"/>
      <c r="C135" s="203"/>
      <c r="D135" s="204" t="s">
        <v>81</v>
      </c>
      <c r="E135" s="217" t="s">
        <v>196</v>
      </c>
      <c r="F135" s="217" t="s">
        <v>715</v>
      </c>
      <c r="G135" s="203"/>
      <c r="H135" s="203"/>
      <c r="I135" s="206"/>
      <c r="J135" s="206"/>
      <c r="K135" s="218">
        <f>BK135</f>
        <v>0</v>
      </c>
      <c r="L135" s="203"/>
      <c r="M135" s="208"/>
      <c r="N135" s="209"/>
      <c r="O135" s="210"/>
      <c r="P135" s="210"/>
      <c r="Q135" s="211">
        <f>SUM(Q136:Q137)</f>
        <v>0</v>
      </c>
      <c r="R135" s="211">
        <f>SUM(R136:R137)</f>
        <v>0</v>
      </c>
      <c r="S135" s="210"/>
      <c r="T135" s="212">
        <f>SUM(T136:T137)</f>
        <v>0</v>
      </c>
      <c r="U135" s="210"/>
      <c r="V135" s="212">
        <f>SUM(V136:V137)</f>
        <v>0</v>
      </c>
      <c r="W135" s="210"/>
      <c r="X135" s="213">
        <f>SUM(X136:X137)</f>
        <v>0</v>
      </c>
      <c r="Y135" s="12"/>
      <c r="Z135" s="12"/>
      <c r="AA135" s="12"/>
      <c r="AB135" s="12"/>
      <c r="AC135" s="12"/>
      <c r="AD135" s="12"/>
      <c r="AE135" s="12"/>
      <c r="AR135" s="214" t="s">
        <v>90</v>
      </c>
      <c r="AT135" s="215" t="s">
        <v>81</v>
      </c>
      <c r="AU135" s="215" t="s">
        <v>90</v>
      </c>
      <c r="AY135" s="214" t="s">
        <v>150</v>
      </c>
      <c r="BK135" s="216">
        <f>SUM(BK136:BK137)</f>
        <v>0</v>
      </c>
    </row>
    <row r="136" s="2" customFormat="1" ht="33" customHeight="1">
      <c r="A136" s="35"/>
      <c r="B136" s="36"/>
      <c r="C136" s="219" t="s">
        <v>190</v>
      </c>
      <c r="D136" s="219" t="s">
        <v>154</v>
      </c>
      <c r="E136" s="220" t="s">
        <v>716</v>
      </c>
      <c r="F136" s="221" t="s">
        <v>717</v>
      </c>
      <c r="G136" s="222" t="s">
        <v>718</v>
      </c>
      <c r="H136" s="223">
        <v>0.109</v>
      </c>
      <c r="I136" s="224"/>
      <c r="J136" s="224"/>
      <c r="K136" s="225">
        <f>ROUND(P136*H136,2)</f>
        <v>0</v>
      </c>
      <c r="L136" s="226"/>
      <c r="M136" s="41"/>
      <c r="N136" s="227" t="s">
        <v>1</v>
      </c>
      <c r="O136" s="228" t="s">
        <v>45</v>
      </c>
      <c r="P136" s="229">
        <f>I136+J136</f>
        <v>0</v>
      </c>
      <c r="Q136" s="229">
        <f>ROUND(I136*H136,2)</f>
        <v>0</v>
      </c>
      <c r="R136" s="229">
        <f>ROUND(J136*H136,2)</f>
        <v>0</v>
      </c>
      <c r="S136" s="88"/>
      <c r="T136" s="230">
        <f>S136*H136</f>
        <v>0</v>
      </c>
      <c r="U136" s="230">
        <v>0</v>
      </c>
      <c r="V136" s="230">
        <f>U136*H136</f>
        <v>0</v>
      </c>
      <c r="W136" s="230">
        <v>0</v>
      </c>
      <c r="X136" s="231">
        <f>W136*H136</f>
        <v>0</v>
      </c>
      <c r="Y136" s="35"/>
      <c r="Z136" s="35"/>
      <c r="AA136" s="35"/>
      <c r="AB136" s="35"/>
      <c r="AC136" s="35"/>
      <c r="AD136" s="35"/>
      <c r="AE136" s="35"/>
      <c r="AR136" s="232" t="s">
        <v>196</v>
      </c>
      <c r="AT136" s="232" t="s">
        <v>154</v>
      </c>
      <c r="AU136" s="232" t="s">
        <v>92</v>
      </c>
      <c r="AY136" s="14" t="s">
        <v>150</v>
      </c>
      <c r="BE136" s="233">
        <f>IF(O136="základní",K136,0)</f>
        <v>0</v>
      </c>
      <c r="BF136" s="233">
        <f>IF(O136="snížená",K136,0)</f>
        <v>0</v>
      </c>
      <c r="BG136" s="233">
        <f>IF(O136="zákl. přenesená",K136,0)</f>
        <v>0</v>
      </c>
      <c r="BH136" s="233">
        <f>IF(O136="sníž. přenesená",K136,0)</f>
        <v>0</v>
      </c>
      <c r="BI136" s="233">
        <f>IF(O136="nulová",K136,0)</f>
        <v>0</v>
      </c>
      <c r="BJ136" s="14" t="s">
        <v>90</v>
      </c>
      <c r="BK136" s="233">
        <f>ROUND(P136*H136,2)</f>
        <v>0</v>
      </c>
      <c r="BL136" s="14" t="s">
        <v>196</v>
      </c>
      <c r="BM136" s="232" t="s">
        <v>202</v>
      </c>
    </row>
    <row r="137" s="2" customFormat="1" ht="21.75" customHeight="1">
      <c r="A137" s="35"/>
      <c r="B137" s="36"/>
      <c r="C137" s="234" t="s">
        <v>196</v>
      </c>
      <c r="D137" s="234" t="s">
        <v>169</v>
      </c>
      <c r="E137" s="235" t="s">
        <v>719</v>
      </c>
      <c r="F137" s="236" t="s">
        <v>720</v>
      </c>
      <c r="G137" s="237" t="s">
        <v>718</v>
      </c>
      <c r="H137" s="238">
        <v>0.109</v>
      </c>
      <c r="I137" s="239"/>
      <c r="J137" s="240"/>
      <c r="K137" s="241">
        <f>ROUND(P137*H137,2)</f>
        <v>0</v>
      </c>
      <c r="L137" s="240"/>
      <c r="M137" s="242"/>
      <c r="N137" s="243" t="s">
        <v>1</v>
      </c>
      <c r="O137" s="228" t="s">
        <v>45</v>
      </c>
      <c r="P137" s="229">
        <f>I137+J137</f>
        <v>0</v>
      </c>
      <c r="Q137" s="229">
        <f>ROUND(I137*H137,2)</f>
        <v>0</v>
      </c>
      <c r="R137" s="229">
        <f>ROUND(J137*H137,2)</f>
        <v>0</v>
      </c>
      <c r="S137" s="88"/>
      <c r="T137" s="230">
        <f>S137*H137</f>
        <v>0</v>
      </c>
      <c r="U137" s="230">
        <v>0</v>
      </c>
      <c r="V137" s="230">
        <f>U137*H137</f>
        <v>0</v>
      </c>
      <c r="W137" s="230">
        <v>0</v>
      </c>
      <c r="X137" s="231">
        <f>W137*H137</f>
        <v>0</v>
      </c>
      <c r="Y137" s="35"/>
      <c r="Z137" s="35"/>
      <c r="AA137" s="35"/>
      <c r="AB137" s="35"/>
      <c r="AC137" s="35"/>
      <c r="AD137" s="35"/>
      <c r="AE137" s="35"/>
      <c r="AR137" s="232" t="s">
        <v>151</v>
      </c>
      <c r="AT137" s="232" t="s">
        <v>169</v>
      </c>
      <c r="AU137" s="232" t="s">
        <v>92</v>
      </c>
      <c r="AY137" s="14" t="s">
        <v>150</v>
      </c>
      <c r="BE137" s="233">
        <f>IF(O137="základní",K137,0)</f>
        <v>0</v>
      </c>
      <c r="BF137" s="233">
        <f>IF(O137="snížená",K137,0)</f>
        <v>0</v>
      </c>
      <c r="BG137" s="233">
        <f>IF(O137="zákl. přenesená",K137,0)</f>
        <v>0</v>
      </c>
      <c r="BH137" s="233">
        <f>IF(O137="sníž. přenesená",K137,0)</f>
        <v>0</v>
      </c>
      <c r="BI137" s="233">
        <f>IF(O137="nulová",K137,0)</f>
        <v>0</v>
      </c>
      <c r="BJ137" s="14" t="s">
        <v>90</v>
      </c>
      <c r="BK137" s="233">
        <f>ROUND(P137*H137,2)</f>
        <v>0</v>
      </c>
      <c r="BL137" s="14" t="s">
        <v>196</v>
      </c>
      <c r="BM137" s="232" t="s">
        <v>151</v>
      </c>
    </row>
    <row r="138" s="12" customFormat="1" ht="22.8" customHeight="1">
      <c r="A138" s="12"/>
      <c r="B138" s="202"/>
      <c r="C138" s="203"/>
      <c r="D138" s="204" t="s">
        <v>81</v>
      </c>
      <c r="E138" s="217" t="s">
        <v>202</v>
      </c>
      <c r="F138" s="217" t="s">
        <v>721</v>
      </c>
      <c r="G138" s="203"/>
      <c r="H138" s="203"/>
      <c r="I138" s="206"/>
      <c r="J138" s="206"/>
      <c r="K138" s="218">
        <f>BK138</f>
        <v>0</v>
      </c>
      <c r="L138" s="203"/>
      <c r="M138" s="208"/>
      <c r="N138" s="209"/>
      <c r="O138" s="210"/>
      <c r="P138" s="210"/>
      <c r="Q138" s="211">
        <f>SUM(Q139:Q142)</f>
        <v>0</v>
      </c>
      <c r="R138" s="211">
        <f>SUM(R139:R142)</f>
        <v>0</v>
      </c>
      <c r="S138" s="210"/>
      <c r="T138" s="212">
        <f>SUM(T139:T142)</f>
        <v>0</v>
      </c>
      <c r="U138" s="210"/>
      <c r="V138" s="212">
        <f>SUM(V139:V142)</f>
        <v>0</v>
      </c>
      <c r="W138" s="210"/>
      <c r="X138" s="213">
        <f>SUM(X139:X142)</f>
        <v>0</v>
      </c>
      <c r="Y138" s="12"/>
      <c r="Z138" s="12"/>
      <c r="AA138" s="12"/>
      <c r="AB138" s="12"/>
      <c r="AC138" s="12"/>
      <c r="AD138" s="12"/>
      <c r="AE138" s="12"/>
      <c r="AR138" s="214" t="s">
        <v>90</v>
      </c>
      <c r="AT138" s="215" t="s">
        <v>81</v>
      </c>
      <c r="AU138" s="215" t="s">
        <v>90</v>
      </c>
      <c r="AY138" s="214" t="s">
        <v>150</v>
      </c>
      <c r="BK138" s="216">
        <f>SUM(BK139:BK142)</f>
        <v>0</v>
      </c>
    </row>
    <row r="139" s="2" customFormat="1" ht="24.15" customHeight="1">
      <c r="A139" s="35"/>
      <c r="B139" s="36"/>
      <c r="C139" s="219" t="s">
        <v>205</v>
      </c>
      <c r="D139" s="219" t="s">
        <v>154</v>
      </c>
      <c r="E139" s="220" t="s">
        <v>722</v>
      </c>
      <c r="F139" s="221" t="s">
        <v>723</v>
      </c>
      <c r="G139" s="222" t="s">
        <v>166</v>
      </c>
      <c r="H139" s="223">
        <v>8</v>
      </c>
      <c r="I139" s="224"/>
      <c r="J139" s="224"/>
      <c r="K139" s="225">
        <f>ROUND(P139*H139,2)</f>
        <v>0</v>
      </c>
      <c r="L139" s="226"/>
      <c r="M139" s="41"/>
      <c r="N139" s="227" t="s">
        <v>1</v>
      </c>
      <c r="O139" s="228" t="s">
        <v>45</v>
      </c>
      <c r="P139" s="229">
        <f>I139+J139</f>
        <v>0</v>
      </c>
      <c r="Q139" s="229">
        <f>ROUND(I139*H139,2)</f>
        <v>0</v>
      </c>
      <c r="R139" s="229">
        <f>ROUND(J139*H139,2)</f>
        <v>0</v>
      </c>
      <c r="S139" s="88"/>
      <c r="T139" s="230">
        <f>S139*H139</f>
        <v>0</v>
      </c>
      <c r="U139" s="230">
        <v>0</v>
      </c>
      <c r="V139" s="230">
        <f>U139*H139</f>
        <v>0</v>
      </c>
      <c r="W139" s="230">
        <v>0</v>
      </c>
      <c r="X139" s="231">
        <f>W139*H139</f>
        <v>0</v>
      </c>
      <c r="Y139" s="35"/>
      <c r="Z139" s="35"/>
      <c r="AA139" s="35"/>
      <c r="AB139" s="35"/>
      <c r="AC139" s="35"/>
      <c r="AD139" s="35"/>
      <c r="AE139" s="35"/>
      <c r="AR139" s="232" t="s">
        <v>196</v>
      </c>
      <c r="AT139" s="232" t="s">
        <v>154</v>
      </c>
      <c r="AU139" s="232" t="s">
        <v>92</v>
      </c>
      <c r="AY139" s="14" t="s">
        <v>150</v>
      </c>
      <c r="BE139" s="233">
        <f>IF(O139="základní",K139,0)</f>
        <v>0</v>
      </c>
      <c r="BF139" s="233">
        <f>IF(O139="snížená",K139,0)</f>
        <v>0</v>
      </c>
      <c r="BG139" s="233">
        <f>IF(O139="zákl. přenesená",K139,0)</f>
        <v>0</v>
      </c>
      <c r="BH139" s="233">
        <f>IF(O139="sníž. přenesená",K139,0)</f>
        <v>0</v>
      </c>
      <c r="BI139" s="233">
        <f>IF(O139="nulová",K139,0)</f>
        <v>0</v>
      </c>
      <c r="BJ139" s="14" t="s">
        <v>90</v>
      </c>
      <c r="BK139" s="233">
        <f>ROUND(P139*H139,2)</f>
        <v>0</v>
      </c>
      <c r="BL139" s="14" t="s">
        <v>196</v>
      </c>
      <c r="BM139" s="232" t="s">
        <v>207</v>
      </c>
    </row>
    <row r="140" s="2" customFormat="1" ht="21.75" customHeight="1">
      <c r="A140" s="35"/>
      <c r="B140" s="36"/>
      <c r="C140" s="219" t="s">
        <v>202</v>
      </c>
      <c r="D140" s="219" t="s">
        <v>154</v>
      </c>
      <c r="E140" s="220" t="s">
        <v>724</v>
      </c>
      <c r="F140" s="221" t="s">
        <v>725</v>
      </c>
      <c r="G140" s="222" t="s">
        <v>166</v>
      </c>
      <c r="H140" s="223">
        <v>8</v>
      </c>
      <c r="I140" s="224"/>
      <c r="J140" s="224"/>
      <c r="K140" s="225">
        <f>ROUND(P140*H140,2)</f>
        <v>0</v>
      </c>
      <c r="L140" s="226"/>
      <c r="M140" s="41"/>
      <c r="N140" s="227" t="s">
        <v>1</v>
      </c>
      <c r="O140" s="228" t="s">
        <v>45</v>
      </c>
      <c r="P140" s="229">
        <f>I140+J140</f>
        <v>0</v>
      </c>
      <c r="Q140" s="229">
        <f>ROUND(I140*H140,2)</f>
        <v>0</v>
      </c>
      <c r="R140" s="229">
        <f>ROUND(J140*H140,2)</f>
        <v>0</v>
      </c>
      <c r="S140" s="88"/>
      <c r="T140" s="230">
        <f>S140*H140</f>
        <v>0</v>
      </c>
      <c r="U140" s="230">
        <v>0</v>
      </c>
      <c r="V140" s="230">
        <f>U140*H140</f>
        <v>0</v>
      </c>
      <c r="W140" s="230">
        <v>0</v>
      </c>
      <c r="X140" s="231">
        <f>W140*H140</f>
        <v>0</v>
      </c>
      <c r="Y140" s="35"/>
      <c r="Z140" s="35"/>
      <c r="AA140" s="35"/>
      <c r="AB140" s="35"/>
      <c r="AC140" s="35"/>
      <c r="AD140" s="35"/>
      <c r="AE140" s="35"/>
      <c r="AR140" s="232" t="s">
        <v>196</v>
      </c>
      <c r="AT140" s="232" t="s">
        <v>154</v>
      </c>
      <c r="AU140" s="232" t="s">
        <v>92</v>
      </c>
      <c r="AY140" s="14" t="s">
        <v>150</v>
      </c>
      <c r="BE140" s="233">
        <f>IF(O140="základní",K140,0)</f>
        <v>0</v>
      </c>
      <c r="BF140" s="233">
        <f>IF(O140="snížená",K140,0)</f>
        <v>0</v>
      </c>
      <c r="BG140" s="233">
        <f>IF(O140="zákl. přenesená",K140,0)</f>
        <v>0</v>
      </c>
      <c r="BH140" s="233">
        <f>IF(O140="sníž. přenesená",K140,0)</f>
        <v>0</v>
      </c>
      <c r="BI140" s="233">
        <f>IF(O140="nulová",K140,0)</f>
        <v>0</v>
      </c>
      <c r="BJ140" s="14" t="s">
        <v>90</v>
      </c>
      <c r="BK140" s="233">
        <f>ROUND(P140*H140,2)</f>
        <v>0</v>
      </c>
      <c r="BL140" s="14" t="s">
        <v>196</v>
      </c>
      <c r="BM140" s="232" t="s">
        <v>9</v>
      </c>
    </row>
    <row r="141" s="2" customFormat="1" ht="24.15" customHeight="1">
      <c r="A141" s="35"/>
      <c r="B141" s="36"/>
      <c r="C141" s="219" t="s">
        <v>209</v>
      </c>
      <c r="D141" s="219" t="s">
        <v>154</v>
      </c>
      <c r="E141" s="220" t="s">
        <v>726</v>
      </c>
      <c r="F141" s="221" t="s">
        <v>727</v>
      </c>
      <c r="G141" s="222" t="s">
        <v>166</v>
      </c>
      <c r="H141" s="223">
        <v>8</v>
      </c>
      <c r="I141" s="224"/>
      <c r="J141" s="224"/>
      <c r="K141" s="225">
        <f>ROUND(P141*H141,2)</f>
        <v>0</v>
      </c>
      <c r="L141" s="226"/>
      <c r="M141" s="41"/>
      <c r="N141" s="227" t="s">
        <v>1</v>
      </c>
      <c r="O141" s="228" t="s">
        <v>45</v>
      </c>
      <c r="P141" s="229">
        <f>I141+J141</f>
        <v>0</v>
      </c>
      <c r="Q141" s="229">
        <f>ROUND(I141*H141,2)</f>
        <v>0</v>
      </c>
      <c r="R141" s="229">
        <f>ROUND(J141*H141,2)</f>
        <v>0</v>
      </c>
      <c r="S141" s="88"/>
      <c r="T141" s="230">
        <f>S141*H141</f>
        <v>0</v>
      </c>
      <c r="U141" s="230">
        <v>0</v>
      </c>
      <c r="V141" s="230">
        <f>U141*H141</f>
        <v>0</v>
      </c>
      <c r="W141" s="230">
        <v>0</v>
      </c>
      <c r="X141" s="231">
        <f>W141*H141</f>
        <v>0</v>
      </c>
      <c r="Y141" s="35"/>
      <c r="Z141" s="35"/>
      <c r="AA141" s="35"/>
      <c r="AB141" s="35"/>
      <c r="AC141" s="35"/>
      <c r="AD141" s="35"/>
      <c r="AE141" s="35"/>
      <c r="AR141" s="232" t="s">
        <v>196</v>
      </c>
      <c r="AT141" s="232" t="s">
        <v>154</v>
      </c>
      <c r="AU141" s="232" t="s">
        <v>92</v>
      </c>
      <c r="AY141" s="14" t="s">
        <v>150</v>
      </c>
      <c r="BE141" s="233">
        <f>IF(O141="základní",K141,0)</f>
        <v>0</v>
      </c>
      <c r="BF141" s="233">
        <f>IF(O141="snížená",K141,0)</f>
        <v>0</v>
      </c>
      <c r="BG141" s="233">
        <f>IF(O141="zákl. přenesená",K141,0)</f>
        <v>0</v>
      </c>
      <c r="BH141" s="233">
        <f>IF(O141="sníž. přenesená",K141,0)</f>
        <v>0</v>
      </c>
      <c r="BI141" s="233">
        <f>IF(O141="nulová",K141,0)</f>
        <v>0</v>
      </c>
      <c r="BJ141" s="14" t="s">
        <v>90</v>
      </c>
      <c r="BK141" s="233">
        <f>ROUND(P141*H141,2)</f>
        <v>0</v>
      </c>
      <c r="BL141" s="14" t="s">
        <v>196</v>
      </c>
      <c r="BM141" s="232" t="s">
        <v>212</v>
      </c>
    </row>
    <row r="142" s="2" customFormat="1" ht="24.15" customHeight="1">
      <c r="A142" s="35"/>
      <c r="B142" s="36"/>
      <c r="C142" s="219" t="s">
        <v>151</v>
      </c>
      <c r="D142" s="219" t="s">
        <v>154</v>
      </c>
      <c r="E142" s="220" t="s">
        <v>728</v>
      </c>
      <c r="F142" s="221" t="s">
        <v>729</v>
      </c>
      <c r="G142" s="222" t="s">
        <v>166</v>
      </c>
      <c r="H142" s="223">
        <v>8</v>
      </c>
      <c r="I142" s="224"/>
      <c r="J142" s="224"/>
      <c r="K142" s="225">
        <f>ROUND(P142*H142,2)</f>
        <v>0</v>
      </c>
      <c r="L142" s="226"/>
      <c r="M142" s="41"/>
      <c r="N142" s="227" t="s">
        <v>1</v>
      </c>
      <c r="O142" s="228" t="s">
        <v>45</v>
      </c>
      <c r="P142" s="229">
        <f>I142+J142</f>
        <v>0</v>
      </c>
      <c r="Q142" s="229">
        <f>ROUND(I142*H142,2)</f>
        <v>0</v>
      </c>
      <c r="R142" s="229">
        <f>ROUND(J142*H142,2)</f>
        <v>0</v>
      </c>
      <c r="S142" s="88"/>
      <c r="T142" s="230">
        <f>S142*H142</f>
        <v>0</v>
      </c>
      <c r="U142" s="230">
        <v>0</v>
      </c>
      <c r="V142" s="230">
        <f>U142*H142</f>
        <v>0</v>
      </c>
      <c r="W142" s="230">
        <v>0</v>
      </c>
      <c r="X142" s="231">
        <f>W142*H142</f>
        <v>0</v>
      </c>
      <c r="Y142" s="35"/>
      <c r="Z142" s="35"/>
      <c r="AA142" s="35"/>
      <c r="AB142" s="35"/>
      <c r="AC142" s="35"/>
      <c r="AD142" s="35"/>
      <c r="AE142" s="35"/>
      <c r="AR142" s="232" t="s">
        <v>196</v>
      </c>
      <c r="AT142" s="232" t="s">
        <v>154</v>
      </c>
      <c r="AU142" s="232" t="s">
        <v>92</v>
      </c>
      <c r="AY142" s="14" t="s">
        <v>150</v>
      </c>
      <c r="BE142" s="233">
        <f>IF(O142="základní",K142,0)</f>
        <v>0</v>
      </c>
      <c r="BF142" s="233">
        <f>IF(O142="snížená",K142,0)</f>
        <v>0</v>
      </c>
      <c r="BG142" s="233">
        <f>IF(O142="zákl. přenesená",K142,0)</f>
        <v>0</v>
      </c>
      <c r="BH142" s="233">
        <f>IF(O142="sníž. přenesená",K142,0)</f>
        <v>0</v>
      </c>
      <c r="BI142" s="233">
        <f>IF(O142="nulová",K142,0)</f>
        <v>0</v>
      </c>
      <c r="BJ142" s="14" t="s">
        <v>90</v>
      </c>
      <c r="BK142" s="233">
        <f>ROUND(P142*H142,2)</f>
        <v>0</v>
      </c>
      <c r="BL142" s="14" t="s">
        <v>196</v>
      </c>
      <c r="BM142" s="232" t="s">
        <v>214</v>
      </c>
    </row>
    <row r="143" s="12" customFormat="1" ht="22.8" customHeight="1">
      <c r="A143" s="12"/>
      <c r="B143" s="202"/>
      <c r="C143" s="203"/>
      <c r="D143" s="204" t="s">
        <v>81</v>
      </c>
      <c r="E143" s="217" t="s">
        <v>215</v>
      </c>
      <c r="F143" s="217" t="s">
        <v>730</v>
      </c>
      <c r="G143" s="203"/>
      <c r="H143" s="203"/>
      <c r="I143" s="206"/>
      <c r="J143" s="206"/>
      <c r="K143" s="218">
        <f>BK143</f>
        <v>0</v>
      </c>
      <c r="L143" s="203"/>
      <c r="M143" s="208"/>
      <c r="N143" s="209"/>
      <c r="O143" s="210"/>
      <c r="P143" s="210"/>
      <c r="Q143" s="211">
        <f>SUM(Q144:Q147)</f>
        <v>0</v>
      </c>
      <c r="R143" s="211">
        <f>SUM(R144:R147)</f>
        <v>0</v>
      </c>
      <c r="S143" s="210"/>
      <c r="T143" s="212">
        <f>SUM(T144:T147)</f>
        <v>0</v>
      </c>
      <c r="U143" s="210"/>
      <c r="V143" s="212">
        <f>SUM(V144:V147)</f>
        <v>0</v>
      </c>
      <c r="W143" s="210"/>
      <c r="X143" s="213">
        <f>SUM(X144:X147)</f>
        <v>0</v>
      </c>
      <c r="Y143" s="12"/>
      <c r="Z143" s="12"/>
      <c r="AA143" s="12"/>
      <c r="AB143" s="12"/>
      <c r="AC143" s="12"/>
      <c r="AD143" s="12"/>
      <c r="AE143" s="12"/>
      <c r="AR143" s="214" t="s">
        <v>90</v>
      </c>
      <c r="AT143" s="215" t="s">
        <v>81</v>
      </c>
      <c r="AU143" s="215" t="s">
        <v>90</v>
      </c>
      <c r="AY143" s="214" t="s">
        <v>150</v>
      </c>
      <c r="BK143" s="216">
        <f>SUM(BK144:BK147)</f>
        <v>0</v>
      </c>
    </row>
    <row r="144" s="2" customFormat="1" ht="33" customHeight="1">
      <c r="A144" s="35"/>
      <c r="B144" s="36"/>
      <c r="C144" s="219" t="s">
        <v>251</v>
      </c>
      <c r="D144" s="219" t="s">
        <v>154</v>
      </c>
      <c r="E144" s="220" t="s">
        <v>731</v>
      </c>
      <c r="F144" s="221" t="s">
        <v>732</v>
      </c>
      <c r="G144" s="222" t="s">
        <v>199</v>
      </c>
      <c r="H144" s="223">
        <v>2</v>
      </c>
      <c r="I144" s="224"/>
      <c r="J144" s="224"/>
      <c r="K144" s="225">
        <f>ROUND(P144*H144,2)</f>
        <v>0</v>
      </c>
      <c r="L144" s="226"/>
      <c r="M144" s="41"/>
      <c r="N144" s="227" t="s">
        <v>1</v>
      </c>
      <c r="O144" s="228" t="s">
        <v>45</v>
      </c>
      <c r="P144" s="229">
        <f>I144+J144</f>
        <v>0</v>
      </c>
      <c r="Q144" s="229">
        <f>ROUND(I144*H144,2)</f>
        <v>0</v>
      </c>
      <c r="R144" s="229">
        <f>ROUND(J144*H144,2)</f>
        <v>0</v>
      </c>
      <c r="S144" s="88"/>
      <c r="T144" s="230">
        <f>S144*H144</f>
        <v>0</v>
      </c>
      <c r="U144" s="230">
        <v>0</v>
      </c>
      <c r="V144" s="230">
        <f>U144*H144</f>
        <v>0</v>
      </c>
      <c r="W144" s="230">
        <v>0</v>
      </c>
      <c r="X144" s="231">
        <f>W144*H144</f>
        <v>0</v>
      </c>
      <c r="Y144" s="35"/>
      <c r="Z144" s="35"/>
      <c r="AA144" s="35"/>
      <c r="AB144" s="35"/>
      <c r="AC144" s="35"/>
      <c r="AD144" s="35"/>
      <c r="AE144" s="35"/>
      <c r="AR144" s="232" t="s">
        <v>196</v>
      </c>
      <c r="AT144" s="232" t="s">
        <v>154</v>
      </c>
      <c r="AU144" s="232" t="s">
        <v>92</v>
      </c>
      <c r="AY144" s="14" t="s">
        <v>150</v>
      </c>
      <c r="BE144" s="233">
        <f>IF(O144="základní",K144,0)</f>
        <v>0</v>
      </c>
      <c r="BF144" s="233">
        <f>IF(O144="snížená",K144,0)</f>
        <v>0</v>
      </c>
      <c r="BG144" s="233">
        <f>IF(O144="zákl. přenesená",K144,0)</f>
        <v>0</v>
      </c>
      <c r="BH144" s="233">
        <f>IF(O144="sníž. přenesená",K144,0)</f>
        <v>0</v>
      </c>
      <c r="BI144" s="233">
        <f>IF(O144="nulová",K144,0)</f>
        <v>0</v>
      </c>
      <c r="BJ144" s="14" t="s">
        <v>90</v>
      </c>
      <c r="BK144" s="233">
        <f>ROUND(P144*H144,2)</f>
        <v>0</v>
      </c>
      <c r="BL144" s="14" t="s">
        <v>196</v>
      </c>
      <c r="BM144" s="232" t="s">
        <v>218</v>
      </c>
    </row>
    <row r="145" s="2" customFormat="1" ht="33" customHeight="1">
      <c r="A145" s="35"/>
      <c r="B145" s="36"/>
      <c r="C145" s="219" t="s">
        <v>8</v>
      </c>
      <c r="D145" s="219" t="s">
        <v>154</v>
      </c>
      <c r="E145" s="220" t="s">
        <v>733</v>
      </c>
      <c r="F145" s="221" t="s">
        <v>734</v>
      </c>
      <c r="G145" s="222" t="s">
        <v>199</v>
      </c>
      <c r="H145" s="223">
        <v>30</v>
      </c>
      <c r="I145" s="224"/>
      <c r="J145" s="224"/>
      <c r="K145" s="225">
        <f>ROUND(P145*H145,2)</f>
        <v>0</v>
      </c>
      <c r="L145" s="226"/>
      <c r="M145" s="41"/>
      <c r="N145" s="227" t="s">
        <v>1</v>
      </c>
      <c r="O145" s="228" t="s">
        <v>45</v>
      </c>
      <c r="P145" s="229">
        <f>I145+J145</f>
        <v>0</v>
      </c>
      <c r="Q145" s="229">
        <f>ROUND(I145*H145,2)</f>
        <v>0</v>
      </c>
      <c r="R145" s="229">
        <f>ROUND(J145*H145,2)</f>
        <v>0</v>
      </c>
      <c r="S145" s="88"/>
      <c r="T145" s="230">
        <f>S145*H145</f>
        <v>0</v>
      </c>
      <c r="U145" s="230">
        <v>0</v>
      </c>
      <c r="V145" s="230">
        <f>U145*H145</f>
        <v>0</v>
      </c>
      <c r="W145" s="230">
        <v>0</v>
      </c>
      <c r="X145" s="231">
        <f>W145*H145</f>
        <v>0</v>
      </c>
      <c r="Y145" s="35"/>
      <c r="Z145" s="35"/>
      <c r="AA145" s="35"/>
      <c r="AB145" s="35"/>
      <c r="AC145" s="35"/>
      <c r="AD145" s="35"/>
      <c r="AE145" s="35"/>
      <c r="AR145" s="232" t="s">
        <v>196</v>
      </c>
      <c r="AT145" s="232" t="s">
        <v>154</v>
      </c>
      <c r="AU145" s="232" t="s">
        <v>92</v>
      </c>
      <c r="AY145" s="14" t="s">
        <v>150</v>
      </c>
      <c r="BE145" s="233">
        <f>IF(O145="základní",K145,0)</f>
        <v>0</v>
      </c>
      <c r="BF145" s="233">
        <f>IF(O145="snížená",K145,0)</f>
        <v>0</v>
      </c>
      <c r="BG145" s="233">
        <f>IF(O145="zákl. přenesená",K145,0)</f>
        <v>0</v>
      </c>
      <c r="BH145" s="233">
        <f>IF(O145="sníž. přenesená",K145,0)</f>
        <v>0</v>
      </c>
      <c r="BI145" s="233">
        <f>IF(O145="nulová",K145,0)</f>
        <v>0</v>
      </c>
      <c r="BJ145" s="14" t="s">
        <v>90</v>
      </c>
      <c r="BK145" s="233">
        <f>ROUND(P145*H145,2)</f>
        <v>0</v>
      </c>
      <c r="BL145" s="14" t="s">
        <v>196</v>
      </c>
      <c r="BM145" s="232" t="s">
        <v>221</v>
      </c>
    </row>
    <row r="146" s="2" customFormat="1" ht="33" customHeight="1">
      <c r="A146" s="35"/>
      <c r="B146" s="36"/>
      <c r="C146" s="219" t="s">
        <v>221</v>
      </c>
      <c r="D146" s="219" t="s">
        <v>154</v>
      </c>
      <c r="E146" s="220" t="s">
        <v>735</v>
      </c>
      <c r="F146" s="221" t="s">
        <v>736</v>
      </c>
      <c r="G146" s="222" t="s">
        <v>199</v>
      </c>
      <c r="H146" s="223">
        <v>2</v>
      </c>
      <c r="I146" s="224"/>
      <c r="J146" s="224"/>
      <c r="K146" s="225">
        <f>ROUND(P146*H146,2)</f>
        <v>0</v>
      </c>
      <c r="L146" s="226"/>
      <c r="M146" s="41"/>
      <c r="N146" s="227" t="s">
        <v>1</v>
      </c>
      <c r="O146" s="228" t="s">
        <v>45</v>
      </c>
      <c r="P146" s="229">
        <f>I146+J146</f>
        <v>0</v>
      </c>
      <c r="Q146" s="229">
        <f>ROUND(I146*H146,2)</f>
        <v>0</v>
      </c>
      <c r="R146" s="229">
        <f>ROUND(J146*H146,2)</f>
        <v>0</v>
      </c>
      <c r="S146" s="88"/>
      <c r="T146" s="230">
        <f>S146*H146</f>
        <v>0</v>
      </c>
      <c r="U146" s="230">
        <v>0</v>
      </c>
      <c r="V146" s="230">
        <f>U146*H146</f>
        <v>0</v>
      </c>
      <c r="W146" s="230">
        <v>0</v>
      </c>
      <c r="X146" s="231">
        <f>W146*H146</f>
        <v>0</v>
      </c>
      <c r="Y146" s="35"/>
      <c r="Z146" s="35"/>
      <c r="AA146" s="35"/>
      <c r="AB146" s="35"/>
      <c r="AC146" s="35"/>
      <c r="AD146" s="35"/>
      <c r="AE146" s="35"/>
      <c r="AR146" s="232" t="s">
        <v>196</v>
      </c>
      <c r="AT146" s="232" t="s">
        <v>154</v>
      </c>
      <c r="AU146" s="232" t="s">
        <v>92</v>
      </c>
      <c r="AY146" s="14" t="s">
        <v>150</v>
      </c>
      <c r="BE146" s="233">
        <f>IF(O146="základní",K146,0)</f>
        <v>0</v>
      </c>
      <c r="BF146" s="233">
        <f>IF(O146="snížená",K146,0)</f>
        <v>0</v>
      </c>
      <c r="BG146" s="233">
        <f>IF(O146="zákl. přenesená",K146,0)</f>
        <v>0</v>
      </c>
      <c r="BH146" s="233">
        <f>IF(O146="sníž. přenesená",K146,0)</f>
        <v>0</v>
      </c>
      <c r="BI146" s="233">
        <f>IF(O146="nulová",K146,0)</f>
        <v>0</v>
      </c>
      <c r="BJ146" s="14" t="s">
        <v>90</v>
      </c>
      <c r="BK146" s="233">
        <f>ROUND(P146*H146,2)</f>
        <v>0</v>
      </c>
      <c r="BL146" s="14" t="s">
        <v>196</v>
      </c>
      <c r="BM146" s="232" t="s">
        <v>225</v>
      </c>
    </row>
    <row r="147" s="2" customFormat="1" ht="24.15" customHeight="1">
      <c r="A147" s="35"/>
      <c r="B147" s="36"/>
      <c r="C147" s="219" t="s">
        <v>215</v>
      </c>
      <c r="D147" s="219" t="s">
        <v>154</v>
      </c>
      <c r="E147" s="220" t="s">
        <v>777</v>
      </c>
      <c r="F147" s="221" t="s">
        <v>778</v>
      </c>
      <c r="G147" s="222" t="s">
        <v>711</v>
      </c>
      <c r="H147" s="223">
        <v>2.5</v>
      </c>
      <c r="I147" s="224"/>
      <c r="J147" s="224"/>
      <c r="K147" s="225">
        <f>ROUND(P147*H147,2)</f>
        <v>0</v>
      </c>
      <c r="L147" s="226"/>
      <c r="M147" s="41"/>
      <c r="N147" s="227" t="s">
        <v>1</v>
      </c>
      <c r="O147" s="228" t="s">
        <v>45</v>
      </c>
      <c r="P147" s="229">
        <f>I147+J147</f>
        <v>0</v>
      </c>
      <c r="Q147" s="229">
        <f>ROUND(I147*H147,2)</f>
        <v>0</v>
      </c>
      <c r="R147" s="229">
        <f>ROUND(J147*H147,2)</f>
        <v>0</v>
      </c>
      <c r="S147" s="88"/>
      <c r="T147" s="230">
        <f>S147*H147</f>
        <v>0</v>
      </c>
      <c r="U147" s="230">
        <v>0</v>
      </c>
      <c r="V147" s="230">
        <f>U147*H147</f>
        <v>0</v>
      </c>
      <c r="W147" s="230">
        <v>0</v>
      </c>
      <c r="X147" s="231">
        <f>W147*H147</f>
        <v>0</v>
      </c>
      <c r="Y147" s="35"/>
      <c r="Z147" s="35"/>
      <c r="AA147" s="35"/>
      <c r="AB147" s="35"/>
      <c r="AC147" s="35"/>
      <c r="AD147" s="35"/>
      <c r="AE147" s="35"/>
      <c r="AR147" s="232" t="s">
        <v>196</v>
      </c>
      <c r="AT147" s="232" t="s">
        <v>154</v>
      </c>
      <c r="AU147" s="232" t="s">
        <v>92</v>
      </c>
      <c r="AY147" s="14" t="s">
        <v>150</v>
      </c>
      <c r="BE147" s="233">
        <f>IF(O147="základní",K147,0)</f>
        <v>0</v>
      </c>
      <c r="BF147" s="233">
        <f>IF(O147="snížená",K147,0)</f>
        <v>0</v>
      </c>
      <c r="BG147" s="233">
        <f>IF(O147="zákl. přenesená",K147,0)</f>
        <v>0</v>
      </c>
      <c r="BH147" s="233">
        <f>IF(O147="sníž. přenesená",K147,0)</f>
        <v>0</v>
      </c>
      <c r="BI147" s="233">
        <f>IF(O147="nulová",K147,0)</f>
        <v>0</v>
      </c>
      <c r="BJ147" s="14" t="s">
        <v>90</v>
      </c>
      <c r="BK147" s="233">
        <f>ROUND(P147*H147,2)</f>
        <v>0</v>
      </c>
      <c r="BL147" s="14" t="s">
        <v>196</v>
      </c>
      <c r="BM147" s="232" t="s">
        <v>228</v>
      </c>
    </row>
    <row r="148" s="12" customFormat="1" ht="25.92" customHeight="1">
      <c r="A148" s="12"/>
      <c r="B148" s="202"/>
      <c r="C148" s="203"/>
      <c r="D148" s="204" t="s">
        <v>81</v>
      </c>
      <c r="E148" s="205" t="s">
        <v>159</v>
      </c>
      <c r="F148" s="205" t="s">
        <v>160</v>
      </c>
      <c r="G148" s="203"/>
      <c r="H148" s="203"/>
      <c r="I148" s="206"/>
      <c r="J148" s="206"/>
      <c r="K148" s="207">
        <f>BK148</f>
        <v>0</v>
      </c>
      <c r="L148" s="203"/>
      <c r="M148" s="208"/>
      <c r="N148" s="209"/>
      <c r="O148" s="210"/>
      <c r="P148" s="210"/>
      <c r="Q148" s="211">
        <f>Q149+Q152+Q155</f>
        <v>0</v>
      </c>
      <c r="R148" s="211">
        <f>R149+R152+R155</f>
        <v>0</v>
      </c>
      <c r="S148" s="210"/>
      <c r="T148" s="212">
        <f>T149+T152+T155</f>
        <v>0</v>
      </c>
      <c r="U148" s="210"/>
      <c r="V148" s="212">
        <f>V149+V152+V155</f>
        <v>0</v>
      </c>
      <c r="W148" s="210"/>
      <c r="X148" s="213">
        <f>X149+X152+X155</f>
        <v>0</v>
      </c>
      <c r="Y148" s="12"/>
      <c r="Z148" s="12"/>
      <c r="AA148" s="12"/>
      <c r="AB148" s="12"/>
      <c r="AC148" s="12"/>
      <c r="AD148" s="12"/>
      <c r="AE148" s="12"/>
      <c r="AR148" s="214" t="s">
        <v>92</v>
      </c>
      <c r="AT148" s="215" t="s">
        <v>81</v>
      </c>
      <c r="AU148" s="215" t="s">
        <v>82</v>
      </c>
      <c r="AY148" s="214" t="s">
        <v>150</v>
      </c>
      <c r="BK148" s="216">
        <f>BK149+BK152+BK155</f>
        <v>0</v>
      </c>
    </row>
    <row r="149" s="12" customFormat="1" ht="22.8" customHeight="1">
      <c r="A149" s="12"/>
      <c r="B149" s="202"/>
      <c r="C149" s="203"/>
      <c r="D149" s="204" t="s">
        <v>81</v>
      </c>
      <c r="E149" s="217" t="s">
        <v>747</v>
      </c>
      <c r="F149" s="217" t="s">
        <v>748</v>
      </c>
      <c r="G149" s="203"/>
      <c r="H149" s="203"/>
      <c r="I149" s="206"/>
      <c r="J149" s="206"/>
      <c r="K149" s="218">
        <f>BK149</f>
        <v>0</v>
      </c>
      <c r="L149" s="203"/>
      <c r="M149" s="208"/>
      <c r="N149" s="209"/>
      <c r="O149" s="210"/>
      <c r="P149" s="210"/>
      <c r="Q149" s="211">
        <f>SUM(Q150:Q151)</f>
        <v>0</v>
      </c>
      <c r="R149" s="211">
        <f>SUM(R150:R151)</f>
        <v>0</v>
      </c>
      <c r="S149" s="210"/>
      <c r="T149" s="212">
        <f>SUM(T150:T151)</f>
        <v>0</v>
      </c>
      <c r="U149" s="210"/>
      <c r="V149" s="212">
        <f>SUM(V150:V151)</f>
        <v>0</v>
      </c>
      <c r="W149" s="210"/>
      <c r="X149" s="213">
        <f>SUM(X150:X151)</f>
        <v>0</v>
      </c>
      <c r="Y149" s="12"/>
      <c r="Z149" s="12"/>
      <c r="AA149" s="12"/>
      <c r="AB149" s="12"/>
      <c r="AC149" s="12"/>
      <c r="AD149" s="12"/>
      <c r="AE149" s="12"/>
      <c r="AR149" s="214" t="s">
        <v>92</v>
      </c>
      <c r="AT149" s="215" t="s">
        <v>81</v>
      </c>
      <c r="AU149" s="215" t="s">
        <v>90</v>
      </c>
      <c r="AY149" s="214" t="s">
        <v>150</v>
      </c>
      <c r="BK149" s="216">
        <f>SUM(BK150:BK151)</f>
        <v>0</v>
      </c>
    </row>
    <row r="150" s="2" customFormat="1" ht="24.15" customHeight="1">
      <c r="A150" s="35"/>
      <c r="B150" s="36"/>
      <c r="C150" s="219" t="s">
        <v>207</v>
      </c>
      <c r="D150" s="219" t="s">
        <v>154</v>
      </c>
      <c r="E150" s="220" t="s">
        <v>749</v>
      </c>
      <c r="F150" s="221" t="s">
        <v>750</v>
      </c>
      <c r="G150" s="222" t="s">
        <v>711</v>
      </c>
      <c r="H150" s="223">
        <v>0.37</v>
      </c>
      <c r="I150" s="224"/>
      <c r="J150" s="224"/>
      <c r="K150" s="225">
        <f>ROUND(P150*H150,2)</f>
        <v>0</v>
      </c>
      <c r="L150" s="226"/>
      <c r="M150" s="41"/>
      <c r="N150" s="227" t="s">
        <v>1</v>
      </c>
      <c r="O150" s="228" t="s">
        <v>45</v>
      </c>
      <c r="P150" s="229">
        <f>I150+J150</f>
        <v>0</v>
      </c>
      <c r="Q150" s="229">
        <f>ROUND(I150*H150,2)</f>
        <v>0</v>
      </c>
      <c r="R150" s="229">
        <f>ROUND(J150*H150,2)</f>
        <v>0</v>
      </c>
      <c r="S150" s="88"/>
      <c r="T150" s="230">
        <f>S150*H150</f>
        <v>0</v>
      </c>
      <c r="U150" s="230">
        <v>0</v>
      </c>
      <c r="V150" s="230">
        <f>U150*H150</f>
        <v>0</v>
      </c>
      <c r="W150" s="230">
        <v>0</v>
      </c>
      <c r="X150" s="231">
        <f>W150*H150</f>
        <v>0</v>
      </c>
      <c r="Y150" s="35"/>
      <c r="Z150" s="35"/>
      <c r="AA150" s="35"/>
      <c r="AB150" s="35"/>
      <c r="AC150" s="35"/>
      <c r="AD150" s="35"/>
      <c r="AE150" s="35"/>
      <c r="AR150" s="232" t="s">
        <v>214</v>
      </c>
      <c r="AT150" s="232" t="s">
        <v>154</v>
      </c>
      <c r="AU150" s="232" t="s">
        <v>92</v>
      </c>
      <c r="AY150" s="14" t="s">
        <v>150</v>
      </c>
      <c r="BE150" s="233">
        <f>IF(O150="základní",K150,0)</f>
        <v>0</v>
      </c>
      <c r="BF150" s="233">
        <f>IF(O150="snížená",K150,0)</f>
        <v>0</v>
      </c>
      <c r="BG150" s="233">
        <f>IF(O150="zákl. přenesená",K150,0)</f>
        <v>0</v>
      </c>
      <c r="BH150" s="233">
        <f>IF(O150="sníž. přenesená",K150,0)</f>
        <v>0</v>
      </c>
      <c r="BI150" s="233">
        <f>IF(O150="nulová",K150,0)</f>
        <v>0</v>
      </c>
      <c r="BJ150" s="14" t="s">
        <v>90</v>
      </c>
      <c r="BK150" s="233">
        <f>ROUND(P150*H150,2)</f>
        <v>0</v>
      </c>
      <c r="BL150" s="14" t="s">
        <v>214</v>
      </c>
      <c r="BM150" s="232" t="s">
        <v>232</v>
      </c>
    </row>
    <row r="151" s="2" customFormat="1" ht="16.5" customHeight="1">
      <c r="A151" s="35"/>
      <c r="B151" s="36"/>
      <c r="C151" s="234" t="s">
        <v>222</v>
      </c>
      <c r="D151" s="234" t="s">
        <v>169</v>
      </c>
      <c r="E151" s="235" t="s">
        <v>751</v>
      </c>
      <c r="F151" s="236" t="s">
        <v>752</v>
      </c>
      <c r="G151" s="237" t="s">
        <v>753</v>
      </c>
      <c r="H151" s="238">
        <v>1.5</v>
      </c>
      <c r="I151" s="239"/>
      <c r="J151" s="240"/>
      <c r="K151" s="241">
        <f>ROUND(P151*H151,2)</f>
        <v>0</v>
      </c>
      <c r="L151" s="240"/>
      <c r="M151" s="242"/>
      <c r="N151" s="243" t="s">
        <v>1</v>
      </c>
      <c r="O151" s="228" t="s">
        <v>45</v>
      </c>
      <c r="P151" s="229">
        <f>I151+J151</f>
        <v>0</v>
      </c>
      <c r="Q151" s="229">
        <f>ROUND(I151*H151,2)</f>
        <v>0</v>
      </c>
      <c r="R151" s="229">
        <f>ROUND(J151*H151,2)</f>
        <v>0</v>
      </c>
      <c r="S151" s="88"/>
      <c r="T151" s="230">
        <f>S151*H151</f>
        <v>0</v>
      </c>
      <c r="U151" s="230">
        <v>0</v>
      </c>
      <c r="V151" s="230">
        <f>U151*H151</f>
        <v>0</v>
      </c>
      <c r="W151" s="230">
        <v>0</v>
      </c>
      <c r="X151" s="231">
        <f>W151*H151</f>
        <v>0</v>
      </c>
      <c r="Y151" s="35"/>
      <c r="Z151" s="35"/>
      <c r="AA151" s="35"/>
      <c r="AB151" s="35"/>
      <c r="AC151" s="35"/>
      <c r="AD151" s="35"/>
      <c r="AE151" s="35"/>
      <c r="AR151" s="232" t="s">
        <v>241</v>
      </c>
      <c r="AT151" s="232" t="s">
        <v>169</v>
      </c>
      <c r="AU151" s="232" t="s">
        <v>92</v>
      </c>
      <c r="AY151" s="14" t="s">
        <v>150</v>
      </c>
      <c r="BE151" s="233">
        <f>IF(O151="základní",K151,0)</f>
        <v>0</v>
      </c>
      <c r="BF151" s="233">
        <f>IF(O151="snížená",K151,0)</f>
        <v>0</v>
      </c>
      <c r="BG151" s="233">
        <f>IF(O151="zákl. přenesená",K151,0)</f>
        <v>0</v>
      </c>
      <c r="BH151" s="233">
        <f>IF(O151="sníž. přenesená",K151,0)</f>
        <v>0</v>
      </c>
      <c r="BI151" s="233">
        <f>IF(O151="nulová",K151,0)</f>
        <v>0</v>
      </c>
      <c r="BJ151" s="14" t="s">
        <v>90</v>
      </c>
      <c r="BK151" s="233">
        <f>ROUND(P151*H151,2)</f>
        <v>0</v>
      </c>
      <c r="BL151" s="14" t="s">
        <v>214</v>
      </c>
      <c r="BM151" s="232" t="s">
        <v>234</v>
      </c>
    </row>
    <row r="152" s="12" customFormat="1" ht="22.8" customHeight="1">
      <c r="A152" s="12"/>
      <c r="B152" s="202"/>
      <c r="C152" s="203"/>
      <c r="D152" s="204" t="s">
        <v>81</v>
      </c>
      <c r="E152" s="217" t="s">
        <v>779</v>
      </c>
      <c r="F152" s="217" t="s">
        <v>780</v>
      </c>
      <c r="G152" s="203"/>
      <c r="H152" s="203"/>
      <c r="I152" s="206"/>
      <c r="J152" s="206"/>
      <c r="K152" s="218">
        <f>BK152</f>
        <v>0</v>
      </c>
      <c r="L152" s="203"/>
      <c r="M152" s="208"/>
      <c r="N152" s="209"/>
      <c r="O152" s="210"/>
      <c r="P152" s="210"/>
      <c r="Q152" s="211">
        <f>SUM(Q153:Q154)</f>
        <v>0</v>
      </c>
      <c r="R152" s="211">
        <f>SUM(R153:R154)</f>
        <v>0</v>
      </c>
      <c r="S152" s="210"/>
      <c r="T152" s="212">
        <f>SUM(T153:T154)</f>
        <v>0</v>
      </c>
      <c r="U152" s="210"/>
      <c r="V152" s="212">
        <f>SUM(V153:V154)</f>
        <v>0</v>
      </c>
      <c r="W152" s="210"/>
      <c r="X152" s="213">
        <f>SUM(X153:X154)</f>
        <v>0</v>
      </c>
      <c r="Y152" s="12"/>
      <c r="Z152" s="12"/>
      <c r="AA152" s="12"/>
      <c r="AB152" s="12"/>
      <c r="AC152" s="12"/>
      <c r="AD152" s="12"/>
      <c r="AE152" s="12"/>
      <c r="AR152" s="214" t="s">
        <v>92</v>
      </c>
      <c r="AT152" s="215" t="s">
        <v>81</v>
      </c>
      <c r="AU152" s="215" t="s">
        <v>90</v>
      </c>
      <c r="AY152" s="214" t="s">
        <v>150</v>
      </c>
      <c r="BK152" s="216">
        <f>SUM(BK153:BK154)</f>
        <v>0</v>
      </c>
    </row>
    <row r="153" s="2" customFormat="1" ht="16.5" customHeight="1">
      <c r="A153" s="35"/>
      <c r="B153" s="36"/>
      <c r="C153" s="219" t="s">
        <v>9</v>
      </c>
      <c r="D153" s="219" t="s">
        <v>154</v>
      </c>
      <c r="E153" s="220" t="s">
        <v>781</v>
      </c>
      <c r="F153" s="221" t="s">
        <v>782</v>
      </c>
      <c r="G153" s="222" t="s">
        <v>166</v>
      </c>
      <c r="H153" s="223">
        <v>3.6499999999999999</v>
      </c>
      <c r="I153" s="224"/>
      <c r="J153" s="224"/>
      <c r="K153" s="225">
        <f>ROUND(P153*H153,2)</f>
        <v>0</v>
      </c>
      <c r="L153" s="226"/>
      <c r="M153" s="41"/>
      <c r="N153" s="227" t="s">
        <v>1</v>
      </c>
      <c r="O153" s="228" t="s">
        <v>45</v>
      </c>
      <c r="P153" s="229">
        <f>I153+J153</f>
        <v>0</v>
      </c>
      <c r="Q153" s="229">
        <f>ROUND(I153*H153,2)</f>
        <v>0</v>
      </c>
      <c r="R153" s="229">
        <f>ROUND(J153*H153,2)</f>
        <v>0</v>
      </c>
      <c r="S153" s="88"/>
      <c r="T153" s="230">
        <f>S153*H153</f>
        <v>0</v>
      </c>
      <c r="U153" s="230">
        <v>0</v>
      </c>
      <c r="V153" s="230">
        <f>U153*H153</f>
        <v>0</v>
      </c>
      <c r="W153" s="230">
        <v>0</v>
      </c>
      <c r="X153" s="231">
        <f>W153*H153</f>
        <v>0</v>
      </c>
      <c r="Y153" s="35"/>
      <c r="Z153" s="35"/>
      <c r="AA153" s="35"/>
      <c r="AB153" s="35"/>
      <c r="AC153" s="35"/>
      <c r="AD153" s="35"/>
      <c r="AE153" s="35"/>
      <c r="AR153" s="232" t="s">
        <v>214</v>
      </c>
      <c r="AT153" s="232" t="s">
        <v>154</v>
      </c>
      <c r="AU153" s="232" t="s">
        <v>92</v>
      </c>
      <c r="AY153" s="14" t="s">
        <v>150</v>
      </c>
      <c r="BE153" s="233">
        <f>IF(O153="základní",K153,0)</f>
        <v>0</v>
      </c>
      <c r="BF153" s="233">
        <f>IF(O153="snížená",K153,0)</f>
        <v>0</v>
      </c>
      <c r="BG153" s="233">
        <f>IF(O153="zákl. přenesená",K153,0)</f>
        <v>0</v>
      </c>
      <c r="BH153" s="233">
        <f>IF(O153="sníž. přenesená",K153,0)</f>
        <v>0</v>
      </c>
      <c r="BI153" s="233">
        <f>IF(O153="nulová",K153,0)</f>
        <v>0</v>
      </c>
      <c r="BJ153" s="14" t="s">
        <v>90</v>
      </c>
      <c r="BK153" s="233">
        <f>ROUND(P153*H153,2)</f>
        <v>0</v>
      </c>
      <c r="BL153" s="14" t="s">
        <v>214</v>
      </c>
      <c r="BM153" s="232" t="s">
        <v>238</v>
      </c>
    </row>
    <row r="154" s="2" customFormat="1" ht="21.75" customHeight="1">
      <c r="A154" s="35"/>
      <c r="B154" s="36"/>
      <c r="C154" s="234" t="s">
        <v>229</v>
      </c>
      <c r="D154" s="234" t="s">
        <v>169</v>
      </c>
      <c r="E154" s="235" t="s">
        <v>783</v>
      </c>
      <c r="F154" s="236" t="s">
        <v>784</v>
      </c>
      <c r="G154" s="237" t="s">
        <v>166</v>
      </c>
      <c r="H154" s="238">
        <v>3.6499999999999999</v>
      </c>
      <c r="I154" s="239"/>
      <c r="J154" s="240"/>
      <c r="K154" s="241">
        <f>ROUND(P154*H154,2)</f>
        <v>0</v>
      </c>
      <c r="L154" s="240"/>
      <c r="M154" s="242"/>
      <c r="N154" s="243" t="s">
        <v>1</v>
      </c>
      <c r="O154" s="228" t="s">
        <v>45</v>
      </c>
      <c r="P154" s="229">
        <f>I154+J154</f>
        <v>0</v>
      </c>
      <c r="Q154" s="229">
        <f>ROUND(I154*H154,2)</f>
        <v>0</v>
      </c>
      <c r="R154" s="229">
        <f>ROUND(J154*H154,2)</f>
        <v>0</v>
      </c>
      <c r="S154" s="88"/>
      <c r="T154" s="230">
        <f>S154*H154</f>
        <v>0</v>
      </c>
      <c r="U154" s="230">
        <v>0</v>
      </c>
      <c r="V154" s="230">
        <f>U154*H154</f>
        <v>0</v>
      </c>
      <c r="W154" s="230">
        <v>0</v>
      </c>
      <c r="X154" s="231">
        <f>W154*H154</f>
        <v>0</v>
      </c>
      <c r="Y154" s="35"/>
      <c r="Z154" s="35"/>
      <c r="AA154" s="35"/>
      <c r="AB154" s="35"/>
      <c r="AC154" s="35"/>
      <c r="AD154" s="35"/>
      <c r="AE154" s="35"/>
      <c r="AR154" s="232" t="s">
        <v>241</v>
      </c>
      <c r="AT154" s="232" t="s">
        <v>169</v>
      </c>
      <c r="AU154" s="232" t="s">
        <v>92</v>
      </c>
      <c r="AY154" s="14" t="s">
        <v>150</v>
      </c>
      <c r="BE154" s="233">
        <f>IF(O154="základní",K154,0)</f>
        <v>0</v>
      </c>
      <c r="BF154" s="233">
        <f>IF(O154="snížená",K154,0)</f>
        <v>0</v>
      </c>
      <c r="BG154" s="233">
        <f>IF(O154="zákl. přenesená",K154,0)</f>
        <v>0</v>
      </c>
      <c r="BH154" s="233">
        <f>IF(O154="sníž. přenesená",K154,0)</f>
        <v>0</v>
      </c>
      <c r="BI154" s="233">
        <f>IF(O154="nulová",K154,0)</f>
        <v>0</v>
      </c>
      <c r="BJ154" s="14" t="s">
        <v>90</v>
      </c>
      <c r="BK154" s="233">
        <f>ROUND(P154*H154,2)</f>
        <v>0</v>
      </c>
      <c r="BL154" s="14" t="s">
        <v>214</v>
      </c>
      <c r="BM154" s="232" t="s">
        <v>241</v>
      </c>
    </row>
    <row r="155" s="12" customFormat="1" ht="22.8" customHeight="1">
      <c r="A155" s="12"/>
      <c r="B155" s="202"/>
      <c r="C155" s="203"/>
      <c r="D155" s="204" t="s">
        <v>81</v>
      </c>
      <c r="E155" s="217" t="s">
        <v>756</v>
      </c>
      <c r="F155" s="217" t="s">
        <v>757</v>
      </c>
      <c r="G155" s="203"/>
      <c r="H155" s="203"/>
      <c r="I155" s="206"/>
      <c r="J155" s="206"/>
      <c r="K155" s="218">
        <f>BK155</f>
        <v>0</v>
      </c>
      <c r="L155" s="203"/>
      <c r="M155" s="208"/>
      <c r="N155" s="209"/>
      <c r="O155" s="210"/>
      <c r="P155" s="210"/>
      <c r="Q155" s="211">
        <f>SUM(Q156:Q157)</f>
        <v>0</v>
      </c>
      <c r="R155" s="211">
        <f>SUM(R156:R157)</f>
        <v>0</v>
      </c>
      <c r="S155" s="210"/>
      <c r="T155" s="212">
        <f>SUM(T156:T157)</f>
        <v>0</v>
      </c>
      <c r="U155" s="210"/>
      <c r="V155" s="212">
        <f>SUM(V156:V157)</f>
        <v>0</v>
      </c>
      <c r="W155" s="210"/>
      <c r="X155" s="213">
        <f>SUM(X156:X157)</f>
        <v>0</v>
      </c>
      <c r="Y155" s="12"/>
      <c r="Z155" s="12"/>
      <c r="AA155" s="12"/>
      <c r="AB155" s="12"/>
      <c r="AC155" s="12"/>
      <c r="AD155" s="12"/>
      <c r="AE155" s="12"/>
      <c r="AR155" s="214" t="s">
        <v>92</v>
      </c>
      <c r="AT155" s="215" t="s">
        <v>81</v>
      </c>
      <c r="AU155" s="215" t="s">
        <v>90</v>
      </c>
      <c r="AY155" s="214" t="s">
        <v>150</v>
      </c>
      <c r="BK155" s="216">
        <f>SUM(BK156:BK157)</f>
        <v>0</v>
      </c>
    </row>
    <row r="156" s="2" customFormat="1" ht="33" customHeight="1">
      <c r="A156" s="35"/>
      <c r="B156" s="36"/>
      <c r="C156" s="219" t="s">
        <v>212</v>
      </c>
      <c r="D156" s="219" t="s">
        <v>154</v>
      </c>
      <c r="E156" s="220" t="s">
        <v>758</v>
      </c>
      <c r="F156" s="221" t="s">
        <v>759</v>
      </c>
      <c r="G156" s="222" t="s">
        <v>166</v>
      </c>
      <c r="H156" s="223">
        <v>8</v>
      </c>
      <c r="I156" s="224"/>
      <c r="J156" s="224"/>
      <c r="K156" s="225">
        <f>ROUND(P156*H156,2)</f>
        <v>0</v>
      </c>
      <c r="L156" s="226"/>
      <c r="M156" s="41"/>
      <c r="N156" s="227" t="s">
        <v>1</v>
      </c>
      <c r="O156" s="228" t="s">
        <v>45</v>
      </c>
      <c r="P156" s="229">
        <f>I156+J156</f>
        <v>0</v>
      </c>
      <c r="Q156" s="229">
        <f>ROUND(I156*H156,2)</f>
        <v>0</v>
      </c>
      <c r="R156" s="229">
        <f>ROUND(J156*H156,2)</f>
        <v>0</v>
      </c>
      <c r="S156" s="88"/>
      <c r="T156" s="230">
        <f>S156*H156</f>
        <v>0</v>
      </c>
      <c r="U156" s="230">
        <v>0</v>
      </c>
      <c r="V156" s="230">
        <f>U156*H156</f>
        <v>0</v>
      </c>
      <c r="W156" s="230">
        <v>0</v>
      </c>
      <c r="X156" s="231">
        <f>W156*H156</f>
        <v>0</v>
      </c>
      <c r="Y156" s="35"/>
      <c r="Z156" s="35"/>
      <c r="AA156" s="35"/>
      <c r="AB156" s="35"/>
      <c r="AC156" s="35"/>
      <c r="AD156" s="35"/>
      <c r="AE156" s="35"/>
      <c r="AR156" s="232" t="s">
        <v>214</v>
      </c>
      <c r="AT156" s="232" t="s">
        <v>154</v>
      </c>
      <c r="AU156" s="232" t="s">
        <v>92</v>
      </c>
      <c r="AY156" s="14" t="s">
        <v>150</v>
      </c>
      <c r="BE156" s="233">
        <f>IF(O156="základní",K156,0)</f>
        <v>0</v>
      </c>
      <c r="BF156" s="233">
        <f>IF(O156="snížená",K156,0)</f>
        <v>0</v>
      </c>
      <c r="BG156" s="233">
        <f>IF(O156="zákl. přenesená",K156,0)</f>
        <v>0</v>
      </c>
      <c r="BH156" s="233">
        <f>IF(O156="sníž. přenesená",K156,0)</f>
        <v>0</v>
      </c>
      <c r="BI156" s="233">
        <f>IF(O156="nulová",K156,0)</f>
        <v>0</v>
      </c>
      <c r="BJ156" s="14" t="s">
        <v>90</v>
      </c>
      <c r="BK156" s="233">
        <f>ROUND(P156*H156,2)</f>
        <v>0</v>
      </c>
      <c r="BL156" s="14" t="s">
        <v>214</v>
      </c>
      <c r="BM156" s="232" t="s">
        <v>247</v>
      </c>
    </row>
    <row r="157" s="2" customFormat="1" ht="33" customHeight="1">
      <c r="A157" s="35"/>
      <c r="B157" s="36"/>
      <c r="C157" s="219" t="s">
        <v>235</v>
      </c>
      <c r="D157" s="219" t="s">
        <v>154</v>
      </c>
      <c r="E157" s="220" t="s">
        <v>760</v>
      </c>
      <c r="F157" s="221" t="s">
        <v>761</v>
      </c>
      <c r="G157" s="222" t="s">
        <v>166</v>
      </c>
      <c r="H157" s="223">
        <v>8</v>
      </c>
      <c r="I157" s="224"/>
      <c r="J157" s="224"/>
      <c r="K157" s="225">
        <f>ROUND(P157*H157,2)</f>
        <v>0</v>
      </c>
      <c r="L157" s="226"/>
      <c r="M157" s="41"/>
      <c r="N157" s="227" t="s">
        <v>1</v>
      </c>
      <c r="O157" s="228" t="s">
        <v>45</v>
      </c>
      <c r="P157" s="229">
        <f>I157+J157</f>
        <v>0</v>
      </c>
      <c r="Q157" s="229">
        <f>ROUND(I157*H157,2)</f>
        <v>0</v>
      </c>
      <c r="R157" s="229">
        <f>ROUND(J157*H157,2)</f>
        <v>0</v>
      </c>
      <c r="S157" s="88"/>
      <c r="T157" s="230">
        <f>S157*H157</f>
        <v>0</v>
      </c>
      <c r="U157" s="230">
        <v>0</v>
      </c>
      <c r="V157" s="230">
        <f>U157*H157</f>
        <v>0</v>
      </c>
      <c r="W157" s="230">
        <v>0</v>
      </c>
      <c r="X157" s="231">
        <f>W157*H157</f>
        <v>0</v>
      </c>
      <c r="Y157" s="35"/>
      <c r="Z157" s="35"/>
      <c r="AA157" s="35"/>
      <c r="AB157" s="35"/>
      <c r="AC157" s="35"/>
      <c r="AD157" s="35"/>
      <c r="AE157" s="35"/>
      <c r="AR157" s="232" t="s">
        <v>214</v>
      </c>
      <c r="AT157" s="232" t="s">
        <v>154</v>
      </c>
      <c r="AU157" s="232" t="s">
        <v>92</v>
      </c>
      <c r="AY157" s="14" t="s">
        <v>150</v>
      </c>
      <c r="BE157" s="233">
        <f>IF(O157="základní",K157,0)</f>
        <v>0</v>
      </c>
      <c r="BF157" s="233">
        <f>IF(O157="snížená",K157,0)</f>
        <v>0</v>
      </c>
      <c r="BG157" s="233">
        <f>IF(O157="zákl. přenesená",K157,0)</f>
        <v>0</v>
      </c>
      <c r="BH157" s="233">
        <f>IF(O157="sníž. přenesená",K157,0)</f>
        <v>0</v>
      </c>
      <c r="BI157" s="233">
        <f>IF(O157="nulová",K157,0)</f>
        <v>0</v>
      </c>
      <c r="BJ157" s="14" t="s">
        <v>90</v>
      </c>
      <c r="BK157" s="233">
        <f>ROUND(P157*H157,2)</f>
        <v>0</v>
      </c>
      <c r="BL157" s="14" t="s">
        <v>214</v>
      </c>
      <c r="BM157" s="232" t="s">
        <v>250</v>
      </c>
    </row>
    <row r="158" s="12" customFormat="1" ht="25.92" customHeight="1">
      <c r="A158" s="12"/>
      <c r="B158" s="202"/>
      <c r="C158" s="203"/>
      <c r="D158" s="204" t="s">
        <v>81</v>
      </c>
      <c r="E158" s="205" t="s">
        <v>429</v>
      </c>
      <c r="F158" s="205" t="s">
        <v>762</v>
      </c>
      <c r="G158" s="203"/>
      <c r="H158" s="203"/>
      <c r="I158" s="206"/>
      <c r="J158" s="206"/>
      <c r="K158" s="207">
        <f>BK158</f>
        <v>0</v>
      </c>
      <c r="L158" s="203"/>
      <c r="M158" s="208"/>
      <c r="N158" s="209"/>
      <c r="O158" s="210"/>
      <c r="P158" s="210"/>
      <c r="Q158" s="211">
        <f>Q159+Q162</f>
        <v>0</v>
      </c>
      <c r="R158" s="211">
        <f>R159+R162</f>
        <v>0</v>
      </c>
      <c r="S158" s="210"/>
      <c r="T158" s="212">
        <f>T159+T162</f>
        <v>0</v>
      </c>
      <c r="U158" s="210"/>
      <c r="V158" s="212">
        <f>V159+V162</f>
        <v>0</v>
      </c>
      <c r="W158" s="210"/>
      <c r="X158" s="213">
        <f>X159+X162</f>
        <v>0</v>
      </c>
      <c r="Y158" s="12"/>
      <c r="Z158" s="12"/>
      <c r="AA158" s="12"/>
      <c r="AB158" s="12"/>
      <c r="AC158" s="12"/>
      <c r="AD158" s="12"/>
      <c r="AE158" s="12"/>
      <c r="AR158" s="214" t="s">
        <v>205</v>
      </c>
      <c r="AT158" s="215" t="s">
        <v>81</v>
      </c>
      <c r="AU158" s="215" t="s">
        <v>82</v>
      </c>
      <c r="AY158" s="214" t="s">
        <v>150</v>
      </c>
      <c r="BK158" s="216">
        <f>BK159+BK162</f>
        <v>0</v>
      </c>
    </row>
    <row r="159" s="12" customFormat="1" ht="22.8" customHeight="1">
      <c r="A159" s="12"/>
      <c r="B159" s="202"/>
      <c r="C159" s="203"/>
      <c r="D159" s="204" t="s">
        <v>81</v>
      </c>
      <c r="E159" s="217" t="s">
        <v>763</v>
      </c>
      <c r="F159" s="217" t="s">
        <v>764</v>
      </c>
      <c r="G159" s="203"/>
      <c r="H159" s="203"/>
      <c r="I159" s="206"/>
      <c r="J159" s="206"/>
      <c r="K159" s="218">
        <f>BK159</f>
        <v>0</v>
      </c>
      <c r="L159" s="203"/>
      <c r="M159" s="208"/>
      <c r="N159" s="209"/>
      <c r="O159" s="210"/>
      <c r="P159" s="210"/>
      <c r="Q159" s="211">
        <f>SUM(Q160:Q161)</f>
        <v>0</v>
      </c>
      <c r="R159" s="211">
        <f>SUM(R160:R161)</f>
        <v>0</v>
      </c>
      <c r="S159" s="210"/>
      <c r="T159" s="212">
        <f>SUM(T160:T161)</f>
        <v>0</v>
      </c>
      <c r="U159" s="210"/>
      <c r="V159" s="212">
        <f>SUM(V160:V161)</f>
        <v>0</v>
      </c>
      <c r="W159" s="210"/>
      <c r="X159" s="213">
        <f>SUM(X160:X161)</f>
        <v>0</v>
      </c>
      <c r="Y159" s="12"/>
      <c r="Z159" s="12"/>
      <c r="AA159" s="12"/>
      <c r="AB159" s="12"/>
      <c r="AC159" s="12"/>
      <c r="AD159" s="12"/>
      <c r="AE159" s="12"/>
      <c r="AR159" s="214" t="s">
        <v>205</v>
      </c>
      <c r="AT159" s="215" t="s">
        <v>81</v>
      </c>
      <c r="AU159" s="215" t="s">
        <v>90</v>
      </c>
      <c r="AY159" s="214" t="s">
        <v>150</v>
      </c>
      <c r="BK159" s="216">
        <f>SUM(BK160:BK161)</f>
        <v>0</v>
      </c>
    </row>
    <row r="160" s="2" customFormat="1" ht="21.75" customHeight="1">
      <c r="A160" s="35"/>
      <c r="B160" s="36"/>
      <c r="C160" s="219" t="s">
        <v>214</v>
      </c>
      <c r="D160" s="219" t="s">
        <v>154</v>
      </c>
      <c r="E160" s="220" t="s">
        <v>785</v>
      </c>
      <c r="F160" s="221" t="s">
        <v>786</v>
      </c>
      <c r="G160" s="222" t="s">
        <v>766</v>
      </c>
      <c r="H160" s="223">
        <v>1</v>
      </c>
      <c r="I160" s="224"/>
      <c r="J160" s="224"/>
      <c r="K160" s="225">
        <f>ROUND(P160*H160,2)</f>
        <v>0</v>
      </c>
      <c r="L160" s="226"/>
      <c r="M160" s="41"/>
      <c r="N160" s="227" t="s">
        <v>1</v>
      </c>
      <c r="O160" s="228" t="s">
        <v>45</v>
      </c>
      <c r="P160" s="229">
        <f>I160+J160</f>
        <v>0</v>
      </c>
      <c r="Q160" s="229">
        <f>ROUND(I160*H160,2)</f>
        <v>0</v>
      </c>
      <c r="R160" s="229">
        <f>ROUND(J160*H160,2)</f>
        <v>0</v>
      </c>
      <c r="S160" s="88"/>
      <c r="T160" s="230">
        <f>S160*H160</f>
        <v>0</v>
      </c>
      <c r="U160" s="230">
        <v>0</v>
      </c>
      <c r="V160" s="230">
        <f>U160*H160</f>
        <v>0</v>
      </c>
      <c r="W160" s="230">
        <v>0</v>
      </c>
      <c r="X160" s="231">
        <f>W160*H160</f>
        <v>0</v>
      </c>
      <c r="Y160" s="35"/>
      <c r="Z160" s="35"/>
      <c r="AA160" s="35"/>
      <c r="AB160" s="35"/>
      <c r="AC160" s="35"/>
      <c r="AD160" s="35"/>
      <c r="AE160" s="35"/>
      <c r="AR160" s="232" t="s">
        <v>196</v>
      </c>
      <c r="AT160" s="232" t="s">
        <v>154</v>
      </c>
      <c r="AU160" s="232" t="s">
        <v>92</v>
      </c>
      <c r="AY160" s="14" t="s">
        <v>150</v>
      </c>
      <c r="BE160" s="233">
        <f>IF(O160="základní",K160,0)</f>
        <v>0</v>
      </c>
      <c r="BF160" s="233">
        <f>IF(O160="snížená",K160,0)</f>
        <v>0</v>
      </c>
      <c r="BG160" s="233">
        <f>IF(O160="zákl. přenesená",K160,0)</f>
        <v>0</v>
      </c>
      <c r="BH160" s="233">
        <f>IF(O160="sníž. přenesená",K160,0)</f>
        <v>0</v>
      </c>
      <c r="BI160" s="233">
        <f>IF(O160="nulová",K160,0)</f>
        <v>0</v>
      </c>
      <c r="BJ160" s="14" t="s">
        <v>90</v>
      </c>
      <c r="BK160" s="233">
        <f>ROUND(P160*H160,2)</f>
        <v>0</v>
      </c>
      <c r="BL160" s="14" t="s">
        <v>196</v>
      </c>
      <c r="BM160" s="232" t="s">
        <v>254</v>
      </c>
    </row>
    <row r="161" s="2" customFormat="1" ht="16.5" customHeight="1">
      <c r="A161" s="35"/>
      <c r="B161" s="36"/>
      <c r="C161" s="219" t="s">
        <v>244</v>
      </c>
      <c r="D161" s="219" t="s">
        <v>154</v>
      </c>
      <c r="E161" s="220" t="s">
        <v>765</v>
      </c>
      <c r="F161" s="221" t="s">
        <v>693</v>
      </c>
      <c r="G161" s="222" t="s">
        <v>766</v>
      </c>
      <c r="H161" s="223">
        <v>1</v>
      </c>
      <c r="I161" s="224"/>
      <c r="J161" s="224"/>
      <c r="K161" s="225">
        <f>ROUND(P161*H161,2)</f>
        <v>0</v>
      </c>
      <c r="L161" s="226"/>
      <c r="M161" s="41"/>
      <c r="N161" s="227" t="s">
        <v>1</v>
      </c>
      <c r="O161" s="228" t="s">
        <v>45</v>
      </c>
      <c r="P161" s="229">
        <f>I161+J161</f>
        <v>0</v>
      </c>
      <c r="Q161" s="229">
        <f>ROUND(I161*H161,2)</f>
        <v>0</v>
      </c>
      <c r="R161" s="229">
        <f>ROUND(J161*H161,2)</f>
        <v>0</v>
      </c>
      <c r="S161" s="88"/>
      <c r="T161" s="230">
        <f>S161*H161</f>
        <v>0</v>
      </c>
      <c r="U161" s="230">
        <v>0</v>
      </c>
      <c r="V161" s="230">
        <f>U161*H161</f>
        <v>0</v>
      </c>
      <c r="W161" s="230">
        <v>0</v>
      </c>
      <c r="X161" s="231">
        <f>W161*H161</f>
        <v>0</v>
      </c>
      <c r="Y161" s="35"/>
      <c r="Z161" s="35"/>
      <c r="AA161" s="35"/>
      <c r="AB161" s="35"/>
      <c r="AC161" s="35"/>
      <c r="AD161" s="35"/>
      <c r="AE161" s="35"/>
      <c r="AR161" s="232" t="s">
        <v>196</v>
      </c>
      <c r="AT161" s="232" t="s">
        <v>154</v>
      </c>
      <c r="AU161" s="232" t="s">
        <v>92</v>
      </c>
      <c r="AY161" s="14" t="s">
        <v>150</v>
      </c>
      <c r="BE161" s="233">
        <f>IF(O161="základní",K161,0)</f>
        <v>0</v>
      </c>
      <c r="BF161" s="233">
        <f>IF(O161="snížená",K161,0)</f>
        <v>0</v>
      </c>
      <c r="BG161" s="233">
        <f>IF(O161="zákl. přenesená",K161,0)</f>
        <v>0</v>
      </c>
      <c r="BH161" s="233">
        <f>IF(O161="sníž. přenesená",K161,0)</f>
        <v>0</v>
      </c>
      <c r="BI161" s="233">
        <f>IF(O161="nulová",K161,0)</f>
        <v>0</v>
      </c>
      <c r="BJ161" s="14" t="s">
        <v>90</v>
      </c>
      <c r="BK161" s="233">
        <f>ROUND(P161*H161,2)</f>
        <v>0</v>
      </c>
      <c r="BL161" s="14" t="s">
        <v>196</v>
      </c>
      <c r="BM161" s="232" t="s">
        <v>257</v>
      </c>
    </row>
    <row r="162" s="12" customFormat="1" ht="22.8" customHeight="1">
      <c r="A162" s="12"/>
      <c r="B162" s="202"/>
      <c r="C162" s="203"/>
      <c r="D162" s="204" t="s">
        <v>81</v>
      </c>
      <c r="E162" s="217" t="s">
        <v>767</v>
      </c>
      <c r="F162" s="217" t="s">
        <v>464</v>
      </c>
      <c r="G162" s="203"/>
      <c r="H162" s="203"/>
      <c r="I162" s="206"/>
      <c r="J162" s="206"/>
      <c r="K162" s="218">
        <f>BK162</f>
        <v>0</v>
      </c>
      <c r="L162" s="203"/>
      <c r="M162" s="208"/>
      <c r="N162" s="209"/>
      <c r="O162" s="210"/>
      <c r="P162" s="210"/>
      <c r="Q162" s="211">
        <f>Q163</f>
        <v>0</v>
      </c>
      <c r="R162" s="211">
        <f>R163</f>
        <v>0</v>
      </c>
      <c r="S162" s="210"/>
      <c r="T162" s="212">
        <f>T163</f>
        <v>0</v>
      </c>
      <c r="U162" s="210"/>
      <c r="V162" s="212">
        <f>V163</f>
        <v>0</v>
      </c>
      <c r="W162" s="210"/>
      <c r="X162" s="213">
        <f>X163</f>
        <v>0</v>
      </c>
      <c r="Y162" s="12"/>
      <c r="Z162" s="12"/>
      <c r="AA162" s="12"/>
      <c r="AB162" s="12"/>
      <c r="AC162" s="12"/>
      <c r="AD162" s="12"/>
      <c r="AE162" s="12"/>
      <c r="AR162" s="214" t="s">
        <v>205</v>
      </c>
      <c r="AT162" s="215" t="s">
        <v>81</v>
      </c>
      <c r="AU162" s="215" t="s">
        <v>90</v>
      </c>
      <c r="AY162" s="214" t="s">
        <v>150</v>
      </c>
      <c r="BK162" s="216">
        <f>BK163</f>
        <v>0</v>
      </c>
    </row>
    <row r="163" s="2" customFormat="1" ht="16.5" customHeight="1">
      <c r="A163" s="35"/>
      <c r="B163" s="36"/>
      <c r="C163" s="219" t="s">
        <v>218</v>
      </c>
      <c r="D163" s="219" t="s">
        <v>154</v>
      </c>
      <c r="E163" s="220" t="s">
        <v>768</v>
      </c>
      <c r="F163" s="221" t="s">
        <v>769</v>
      </c>
      <c r="G163" s="222" t="s">
        <v>766</v>
      </c>
      <c r="H163" s="223">
        <v>1</v>
      </c>
      <c r="I163" s="224"/>
      <c r="J163" s="224"/>
      <c r="K163" s="225">
        <f>ROUND(P163*H163,2)</f>
        <v>0</v>
      </c>
      <c r="L163" s="226"/>
      <c r="M163" s="41"/>
      <c r="N163" s="244" t="s">
        <v>1</v>
      </c>
      <c r="O163" s="245" t="s">
        <v>45</v>
      </c>
      <c r="P163" s="246">
        <f>I163+J163</f>
        <v>0</v>
      </c>
      <c r="Q163" s="246">
        <f>ROUND(I163*H163,2)</f>
        <v>0</v>
      </c>
      <c r="R163" s="246">
        <f>ROUND(J163*H163,2)</f>
        <v>0</v>
      </c>
      <c r="S163" s="247"/>
      <c r="T163" s="248">
        <f>S163*H163</f>
        <v>0</v>
      </c>
      <c r="U163" s="248">
        <v>0</v>
      </c>
      <c r="V163" s="248">
        <f>U163*H163</f>
        <v>0</v>
      </c>
      <c r="W163" s="248">
        <v>0</v>
      </c>
      <c r="X163" s="249">
        <f>W163*H163</f>
        <v>0</v>
      </c>
      <c r="Y163" s="35"/>
      <c r="Z163" s="35"/>
      <c r="AA163" s="35"/>
      <c r="AB163" s="35"/>
      <c r="AC163" s="35"/>
      <c r="AD163" s="35"/>
      <c r="AE163" s="35"/>
      <c r="AR163" s="232" t="s">
        <v>196</v>
      </c>
      <c r="AT163" s="232" t="s">
        <v>154</v>
      </c>
      <c r="AU163" s="232" t="s">
        <v>92</v>
      </c>
      <c r="AY163" s="14" t="s">
        <v>150</v>
      </c>
      <c r="BE163" s="233">
        <f>IF(O163="základní",K163,0)</f>
        <v>0</v>
      </c>
      <c r="BF163" s="233">
        <f>IF(O163="snížená",K163,0)</f>
        <v>0</v>
      </c>
      <c r="BG163" s="233">
        <f>IF(O163="zákl. přenesená",K163,0)</f>
        <v>0</v>
      </c>
      <c r="BH163" s="233">
        <f>IF(O163="sníž. přenesená",K163,0)</f>
        <v>0</v>
      </c>
      <c r="BI163" s="233">
        <f>IF(O163="nulová",K163,0)</f>
        <v>0</v>
      </c>
      <c r="BJ163" s="14" t="s">
        <v>90</v>
      </c>
      <c r="BK163" s="233">
        <f>ROUND(P163*H163,2)</f>
        <v>0</v>
      </c>
      <c r="BL163" s="14" t="s">
        <v>196</v>
      </c>
      <c r="BM163" s="232" t="s">
        <v>260</v>
      </c>
    </row>
    <row r="164" s="2" customFormat="1" ht="6.96" customHeight="1">
      <c r="A164" s="35"/>
      <c r="B164" s="63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41"/>
      <c r="N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</sheetData>
  <sheetProtection sheet="1" autoFilter="0" formatColumns="0" formatRows="0" objects="1" scenarios="1" spinCount="100000" saltValue="4wkovVKy/AjpNXLgiy5rnKLBlILE2Kc8TvqfrbfDG9otV2xFCQ5EFO01EmkaPVRA7TvvL63rPGLCIPJ8p1ZFzg==" hashValue="KyWf/kH4MXC2dIwRsRPfjVnwEw9M9gGzlKX4ips+QCVHImh95dPnhyPUtTibPi0r9FXY4JNoEW78w8/l/goRCw==" algorithmName="SHA-512" password="CC3D"/>
  <autoFilter ref="C128:L16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NBHP-ZBOOKi7\Lukáš</dc:creator>
  <cp:lastModifiedBy>NBHP-ZBOOKi7\Lukáš</cp:lastModifiedBy>
  <dcterms:created xsi:type="dcterms:W3CDTF">2025-12-09T13:51:35Z</dcterms:created>
  <dcterms:modified xsi:type="dcterms:W3CDTF">2025-12-09T13:51:39Z</dcterms:modified>
</cp:coreProperties>
</file>